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95" activeTab="0"/>
  </bookViews>
  <sheets>
    <sheet name="Opgave" sheetId="1" r:id="rId1"/>
    <sheet name="gegevens" sheetId="2" r:id="rId2"/>
    <sheet name="antwoorden" sheetId="3" state="hidden" r:id="rId3"/>
  </sheets>
  <definedNames>
    <definedName name="_xlnm.Print_Area" localSheetId="2">'antwoorden'!$A$3:$O$53</definedName>
    <definedName name="_xlnm.Print_Area" localSheetId="1">'gegevens'!$A$3:$L$52</definedName>
    <definedName name="_xlnm.Print_Area" localSheetId="0">'Opgave'!$A$2:$N$49</definedName>
  </definedNames>
  <calcPr fullCalcOnLoad="1"/>
</workbook>
</file>

<file path=xl/sharedStrings.xml><?xml version="1.0" encoding="utf-8"?>
<sst xmlns="http://schemas.openxmlformats.org/spreadsheetml/2006/main" count="82" uniqueCount="70">
  <si>
    <t>Nr</t>
  </si>
  <si>
    <t>Uitkomsten:</t>
  </si>
  <si>
    <t>OK?</t>
  </si>
  <si>
    <t xml:space="preserve">Neem de gegevens over die op de lijst achter jouw nummer staan. </t>
  </si>
  <si>
    <t>Berekeningen:</t>
  </si>
  <si>
    <t>Afr.?</t>
  </si>
  <si>
    <t>m</t>
  </si>
  <si>
    <t>m/s</t>
  </si>
  <si>
    <t>NAAM:</t>
  </si>
  <si>
    <t>km/h</t>
  </si>
  <si>
    <t>Eenh.?</t>
  </si>
  <si>
    <t>s</t>
  </si>
  <si>
    <t>Eenparige beweging</t>
  </si>
  <si>
    <t>1.</t>
  </si>
  <si>
    <t>3.</t>
  </si>
  <si>
    <t>4.</t>
  </si>
  <si>
    <t>5.</t>
  </si>
  <si>
    <t>v1</t>
  </si>
  <si>
    <t>v2</t>
  </si>
  <si>
    <t>vgem</t>
  </si>
  <si>
    <t>hoofdstuk 2 Beweging</t>
  </si>
  <si>
    <t>to</t>
  </si>
  <si>
    <t>b</t>
  </si>
  <si>
    <t>a</t>
  </si>
  <si>
    <t>c</t>
  </si>
  <si>
    <t>d</t>
  </si>
  <si>
    <t>e</t>
  </si>
  <si>
    <r>
      <t>v</t>
    </r>
    <r>
      <rPr>
        <b/>
        <vertAlign val="subscript"/>
        <sz val="11"/>
        <color indexed="8"/>
        <rFont val="Times New Roman"/>
        <family val="1"/>
      </rPr>
      <t>b</t>
    </r>
  </si>
  <si>
    <r>
      <t>v</t>
    </r>
    <r>
      <rPr>
        <b/>
        <vertAlign val="sub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</t>
    </r>
  </si>
  <si>
    <r>
      <t xml:space="preserve"> v</t>
    </r>
    <r>
      <rPr>
        <b/>
        <vertAlign val="subscript"/>
        <sz val="11"/>
        <color indexed="8"/>
        <rFont val="Times New Roman"/>
        <family val="1"/>
      </rPr>
      <t>2</t>
    </r>
  </si>
  <si>
    <r>
      <t>v</t>
    </r>
    <r>
      <rPr>
        <b/>
        <vertAlign val="subscript"/>
        <sz val="11"/>
        <color indexed="8"/>
        <rFont val="Times New Roman"/>
        <family val="1"/>
      </rPr>
      <t>gem</t>
    </r>
  </si>
  <si>
    <t>s(max)=</t>
  </si>
  <si>
    <t>t(max)=</t>
  </si>
  <si>
    <t>Grafiek:</t>
  </si>
  <si>
    <t>x</t>
  </si>
  <si>
    <t>y</t>
  </si>
  <si>
    <r>
      <t>D</t>
    </r>
    <r>
      <rPr>
        <sz val="10"/>
        <color indexed="8"/>
        <rFont val="Times New Roman"/>
        <family val="1"/>
      </rPr>
      <t>t1</t>
    </r>
  </si>
  <si>
    <r>
      <t>D</t>
    </r>
    <r>
      <rPr>
        <sz val="10"/>
        <color indexed="8"/>
        <rFont val="Times New Roman"/>
        <family val="1"/>
      </rPr>
      <t>s1</t>
    </r>
  </si>
  <si>
    <r>
      <t>D</t>
    </r>
    <r>
      <rPr>
        <sz val="10"/>
        <color indexed="8"/>
        <rFont val="Times New Roman"/>
        <family val="1"/>
      </rPr>
      <t>t2</t>
    </r>
  </si>
  <si>
    <r>
      <t>D</t>
    </r>
    <r>
      <rPr>
        <sz val="10"/>
        <color indexed="8"/>
        <rFont val="Times New Roman"/>
        <family val="1"/>
      </rPr>
      <t>s2</t>
    </r>
  </si>
  <si>
    <t>t2</t>
  </si>
  <si>
    <t>s2</t>
  </si>
  <si>
    <t>v1/v2</t>
  </si>
  <si>
    <t>tijd atleet f:</t>
  </si>
  <si>
    <t>max=</t>
  </si>
  <si>
    <t>max t2</t>
  </si>
  <si>
    <t>7. Heb je bij elke berekening de formule (of methode) vermeld en de uitkomst afgerond en van een eenheid voorzien?</t>
  </si>
  <si>
    <t>(b) in s</t>
  </si>
  <si>
    <t>(a) in km/h</t>
  </si>
  <si>
    <t>(d) in s</t>
  </si>
  <si>
    <t>(e) in m/s</t>
  </si>
  <si>
    <t>In elk van beide perioden loopt hij eenparig.</t>
  </si>
  <si>
    <t>Een atleet loopt de 1000 m in een tijd (d). Op tijdstip (b) heeft hij afstand (c) afgelegd.</t>
  </si>
  <si>
    <t>6. Een andere atleet legt de 1000 m af met een constante snelheid (e).</t>
  </si>
  <si>
    <t>2. Teken de afstand-tijd grafiek op dit blad. Geef ook de grootheden en eenheden aan!</t>
  </si>
  <si>
    <t>Alleen de verbeterde uitkomsten:</t>
  </si>
  <si>
    <r>
      <t xml:space="preserve">2. </t>
    </r>
    <r>
      <rPr>
        <sz val="12"/>
        <color indexed="8"/>
        <rFont val="Arial"/>
        <family val="0"/>
      </rPr>
      <t>Graf. 1</t>
    </r>
  </si>
  <si>
    <r>
      <t xml:space="preserve">6. </t>
    </r>
    <r>
      <rPr>
        <sz val="12"/>
        <color indexed="8"/>
        <rFont val="Arial"/>
        <family val="0"/>
      </rPr>
      <t>Graf. 2</t>
    </r>
  </si>
  <si>
    <r>
      <t>(c)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in m</t>
    </r>
  </si>
  <si>
    <r>
      <t xml:space="preserve">1. Een brommer rijdt met een snelheid (a). Reken dat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om in m/s. (Snelle trucs niet toegestaan!)</t>
    </r>
  </si>
  <si>
    <r>
      <t xml:space="preserve">3. Bereken </t>
    </r>
    <r>
      <rPr>
        <i/>
        <sz val="12"/>
        <color indexed="8"/>
        <rFont val="Times New Roman"/>
        <family val="1"/>
      </rPr>
      <t>hier onder</t>
    </r>
    <r>
      <rPr>
        <sz val="12"/>
        <color indexed="8"/>
        <rFont val="Times New Roman"/>
        <family val="1"/>
      </rPr>
      <t xml:space="preserve"> de snelheid in de eerste periode.</t>
    </r>
  </si>
  <si>
    <r>
      <t xml:space="preserve">4. Bereken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de snelheid in de tweede periode.</t>
    </r>
  </si>
  <si>
    <r>
      <t xml:space="preserve">5. Bereken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de gemiddelde snelheid van de atleet over de gehele periode (van 0 tot d).</t>
    </r>
  </si>
  <si>
    <r>
      <t xml:space="preserve">    Teken de afstand-tijd grafiek tot 1000 m. Geef </t>
    </r>
    <r>
      <rPr>
        <i/>
        <sz val="12"/>
        <color indexed="8"/>
        <rFont val="Times New Roman"/>
        <family val="1"/>
      </rPr>
      <t xml:space="preserve">hieronder </t>
    </r>
    <r>
      <rPr>
        <sz val="12"/>
        <color indexed="8"/>
        <rFont val="Times New Roman"/>
        <family val="1"/>
      </rPr>
      <t>een toelichting.</t>
    </r>
  </si>
  <si>
    <t>havo4 A</t>
  </si>
  <si>
    <t>Als je onder aan het scherm op "opgave" klikt zie je de opgave zelf.</t>
  </si>
  <si>
    <t>Neem jouw gegevens over op het opgaveblad.</t>
  </si>
  <si>
    <t>Als je onder aan het scherm op "gegevens" klikt zie je de lijst met gegevens.</t>
  </si>
  <si>
    <t>6.</t>
  </si>
  <si>
    <t>tmax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</si>
</sst>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Symbol"/>
      <family val="1"/>
    </font>
    <font>
      <sz val="10"/>
      <color indexed="48"/>
      <name val="Arial"/>
      <family val="2"/>
    </font>
    <font>
      <sz val="15.75"/>
      <name val="Arial"/>
      <family val="0"/>
    </font>
    <font>
      <sz val="17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.75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3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left"/>
    </xf>
    <xf numFmtId="17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173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4" fillId="0" borderId="18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left"/>
    </xf>
    <xf numFmtId="177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025"/>
          <c:w val="0.9442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Opgave!$AI$30:$AI$31</c:f>
              <c:numCache/>
            </c:numRef>
          </c:xVal>
          <c:yVal>
            <c:numRef>
              <c:f>Opgave!$AJ$30:$AJ$31</c:f>
              <c:numCache/>
            </c:numRef>
          </c:yVal>
          <c:smooth val="0"/>
        </c:ser>
        <c:axId val="51583633"/>
        <c:axId val="61599514"/>
      </c:scatterChart>
      <c:valAx>
        <c:axId val="51583633"/>
        <c:scaling>
          <c:orientation val="minMax"/>
          <c:max val="3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crossBetween val="midCat"/>
        <c:dispUnits/>
      </c:valAx>
      <c:valAx>
        <c:axId val="61599514"/>
        <c:scaling>
          <c:orientation val="minMax"/>
          <c:max val="1000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43650" y="687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66737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813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3838575" y="6638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133350</xdr:colOff>
      <xdr:row>28</xdr:row>
      <xdr:rowOff>104775</xdr:rowOff>
    </xdr:from>
    <xdr:to>
      <xdr:col>13</xdr:col>
      <xdr:colOff>114300</xdr:colOff>
      <xdr:row>48</xdr:row>
      <xdr:rowOff>9525</xdr:rowOff>
    </xdr:to>
    <xdr:graphicFrame>
      <xdr:nvGraphicFramePr>
        <xdr:cNvPr id="5" name="Chart 5"/>
        <xdr:cNvGraphicFramePr/>
      </xdr:nvGraphicFramePr>
      <xdr:xfrm>
        <a:off x="2752725" y="6067425"/>
        <a:ext cx="56292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</xdr:row>
      <xdr:rowOff>38100</xdr:rowOff>
    </xdr:from>
    <xdr:to>
      <xdr:col>14</xdr:col>
      <xdr:colOff>657225</xdr:colOff>
      <xdr:row>10</xdr:row>
      <xdr:rowOff>142875</xdr:rowOff>
    </xdr:to>
    <xdr:grpSp>
      <xdr:nvGrpSpPr>
        <xdr:cNvPr id="1" name="Group 52"/>
        <xdr:cNvGrpSpPr>
          <a:grpSpLocks/>
        </xdr:cNvGrpSpPr>
      </xdr:nvGrpSpPr>
      <xdr:grpSpPr>
        <a:xfrm>
          <a:off x="5286375" y="971550"/>
          <a:ext cx="1352550" cy="1076325"/>
          <a:chOff x="487" y="60"/>
          <a:chExt cx="114" cy="114"/>
        </a:xfrm>
        <a:solidFill>
          <a:srgbClr val="FFFFFF"/>
        </a:solidFill>
      </xdr:grpSpPr>
      <xdr:sp>
        <xdr:nvSpPr>
          <xdr:cNvPr id="2" name="Line 33"/>
          <xdr:cNvSpPr>
            <a:spLocks/>
          </xdr:cNvSpPr>
        </xdr:nvSpPr>
        <xdr:spPr>
          <a:xfrm>
            <a:off x="488" y="60"/>
            <a:ext cx="0" cy="1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487" y="67"/>
            <a:ext cx="114" cy="107"/>
            <a:chOff x="497" y="179"/>
            <a:chExt cx="114" cy="107"/>
          </a:xfrm>
          <a:solidFill>
            <a:srgbClr val="FFFFFF"/>
          </a:solidFill>
        </xdr:grpSpPr>
        <xdr:sp>
          <xdr:nvSpPr>
            <xdr:cNvPr id="4" name="Line 34"/>
            <xdr:cNvSpPr>
              <a:spLocks/>
            </xdr:cNvSpPr>
          </xdr:nvSpPr>
          <xdr:spPr>
            <a:xfrm>
              <a:off x="498" y="286"/>
              <a:ext cx="9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50"/>
            <xdr:cNvGrpSpPr>
              <a:grpSpLocks/>
            </xdr:cNvGrpSpPr>
          </xdr:nvGrpSpPr>
          <xdr:grpSpPr>
            <a:xfrm>
              <a:off x="497" y="179"/>
              <a:ext cx="114" cy="106"/>
              <a:chOff x="497" y="180"/>
              <a:chExt cx="114" cy="106"/>
            </a:xfrm>
            <a:solidFill>
              <a:srgbClr val="FFFFFF"/>
            </a:solidFill>
          </xdr:grpSpPr>
          <xdr:sp>
            <xdr:nvSpPr>
              <xdr:cNvPr id="6" name="AutoShape 35"/>
              <xdr:cNvSpPr>
                <a:spLocks/>
              </xdr:cNvSpPr>
            </xdr:nvSpPr>
            <xdr:spPr>
              <a:xfrm>
                <a:off x="498" y="180"/>
                <a:ext cx="103" cy="106"/>
              </a:xfrm>
              <a:custGeom>
                <a:pathLst>
                  <a:path h="106" w="103">
                    <a:moveTo>
                      <a:pt x="0" y="106"/>
                    </a:moveTo>
                    <a:lnTo>
                      <a:pt x="103" y="0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36"/>
              <xdr:cNvSpPr>
                <a:spLocks/>
              </xdr:cNvSpPr>
            </xdr:nvSpPr>
            <xdr:spPr>
              <a:xfrm>
                <a:off x="537" y="180"/>
                <a:ext cx="45" cy="43"/>
              </a:xfrm>
              <a:custGeom>
                <a:pathLst>
                  <a:path h="43" w="45">
                    <a:moveTo>
                      <a:pt x="45" y="0"/>
                    </a:moveTo>
                    <a:lnTo>
                      <a:pt x="0" y="43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37"/>
              <xdr:cNvSpPr>
                <a:spLocks/>
              </xdr:cNvSpPr>
            </xdr:nvSpPr>
            <xdr:spPr>
              <a:xfrm flipV="1">
                <a:off x="498" y="223"/>
                <a:ext cx="39" cy="6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49"/>
              <xdr:cNvSpPr>
                <a:spLocks/>
              </xdr:cNvSpPr>
            </xdr:nvSpPr>
            <xdr:spPr>
              <a:xfrm>
                <a:off x="497" y="181"/>
                <a:ext cx="114" cy="1"/>
              </a:xfrm>
              <a:custGeom>
                <a:pathLst>
                  <a:path h="1" w="114">
                    <a:moveTo>
                      <a:pt x="0" y="0"/>
                    </a:moveTo>
                    <a:lnTo>
                      <a:pt x="114" y="1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34" customWidth="1"/>
    <col min="3" max="3" width="10.140625" style="34" customWidth="1"/>
    <col min="4" max="4" width="10.8515625" style="34" bestFit="1" customWidth="1"/>
    <col min="5" max="9" width="9.140625" style="34" customWidth="1"/>
    <col min="10" max="10" width="10.140625" style="34" customWidth="1"/>
    <col min="11" max="11" width="11.28125" style="34" bestFit="1" customWidth="1"/>
    <col min="12" max="12" width="7.421875" style="34" customWidth="1"/>
    <col min="13" max="13" width="10.140625" style="34" bestFit="1" customWidth="1"/>
    <col min="14" max="14" width="7.00390625" style="34" bestFit="1" customWidth="1"/>
    <col min="15" max="15" width="3.140625" style="34" customWidth="1"/>
    <col min="16" max="16384" width="9.140625" style="34" customWidth="1"/>
  </cols>
  <sheetData>
    <row r="1" ht="15.75">
      <c r="A1" s="74" t="s">
        <v>67</v>
      </c>
    </row>
    <row r="2" spans="1:249" ht="15.75">
      <c r="A2" s="32"/>
      <c r="B2" s="35"/>
      <c r="C2" s="36"/>
      <c r="D2" s="35"/>
      <c r="E2" s="33"/>
      <c r="F2" s="33"/>
      <c r="G2" s="33"/>
      <c r="H2" s="33"/>
      <c r="I2" s="33"/>
      <c r="J2" s="33" t="s">
        <v>8</v>
      </c>
      <c r="K2" s="37"/>
      <c r="L2" s="37"/>
      <c r="M2" s="37"/>
      <c r="N2" s="37"/>
      <c r="O2" s="32"/>
      <c r="P2" s="33"/>
      <c r="Q2" s="33"/>
      <c r="R2" s="3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15.75">
      <c r="A3" s="30" t="str">
        <f>antwoorden!A3</f>
        <v>havo4 A</v>
      </c>
      <c r="B3" s="30"/>
      <c r="C3" s="30" t="str">
        <f>antwoorden!C3</f>
        <v>hoofdstuk 2 Beweging</v>
      </c>
      <c r="D3" s="30"/>
      <c r="E3" s="30"/>
      <c r="F3" s="30"/>
      <c r="G3" s="30"/>
      <c r="H3" s="79">
        <f>antwoorden!H3</f>
        <v>40561.46818171296</v>
      </c>
      <c r="I3" s="80"/>
      <c r="J3" s="30" t="str">
        <f>antwoorden!J3</f>
        <v>to</v>
      </c>
      <c r="K3" s="30">
        <f>antwoorden!K3</f>
        <v>3</v>
      </c>
      <c r="L3" s="30" t="str">
        <f>antwoorden!L3</f>
        <v>Eenparige beweging</v>
      </c>
      <c r="M3" s="30"/>
      <c r="N3" s="30"/>
      <c r="O3" s="30"/>
      <c r="P3" s="30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spans="1:249" ht="15.75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2"/>
      <c r="P4" s="32"/>
      <c r="Q4" s="33"/>
      <c r="R4" s="33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49" ht="15.75">
      <c r="A5" s="30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</row>
    <row r="6" spans="1:249" ht="16.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8"/>
      <c r="N6" s="33"/>
      <c r="O6" s="33"/>
      <c r="P6" s="31"/>
      <c r="Q6" s="31"/>
      <c r="R6" s="3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pans="1:249" ht="15.75">
      <c r="A7" s="30" t="s">
        <v>13</v>
      </c>
      <c r="B7" s="39"/>
      <c r="C7" s="40" t="s">
        <v>56</v>
      </c>
      <c r="D7" s="30" t="s">
        <v>14</v>
      </c>
      <c r="E7" s="30"/>
      <c r="F7" s="30" t="s">
        <v>15</v>
      </c>
      <c r="G7" s="33"/>
      <c r="H7" s="30" t="s">
        <v>16</v>
      </c>
      <c r="I7" s="30"/>
      <c r="J7" s="40" t="s">
        <v>57</v>
      </c>
      <c r="K7" s="41" t="s">
        <v>5</v>
      </c>
      <c r="L7" s="42" t="s">
        <v>10</v>
      </c>
      <c r="M7" s="43" t="s">
        <v>2</v>
      </c>
      <c r="O7" s="31"/>
      <c r="P7" s="31"/>
      <c r="Q7" s="31"/>
      <c r="R7" s="3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249" ht="22.5" customHeight="1">
      <c r="A8" s="44"/>
      <c r="B8" s="45"/>
      <c r="C8" s="47"/>
      <c r="D8" s="44"/>
      <c r="E8" s="48"/>
      <c r="F8" s="44"/>
      <c r="G8" s="46"/>
      <c r="H8" s="44"/>
      <c r="I8" s="45"/>
      <c r="J8" s="49"/>
      <c r="K8" s="50"/>
      <c r="L8" s="47"/>
      <c r="M8" s="51"/>
      <c r="O8" s="31"/>
      <c r="P8" s="31"/>
      <c r="Q8" s="31"/>
      <c r="R8" s="3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</row>
    <row r="9" spans="1:249" ht="20.25" customHeight="1">
      <c r="A9" s="39" t="s">
        <v>55</v>
      </c>
      <c r="B9" s="32"/>
      <c r="C9" s="31"/>
      <c r="D9" s="32"/>
      <c r="E9" s="32"/>
      <c r="F9" s="39"/>
      <c r="G9" s="32"/>
      <c r="H9" s="32"/>
      <c r="I9" s="32"/>
      <c r="J9" s="31"/>
      <c r="K9" s="52"/>
      <c r="L9" s="32"/>
      <c r="M9" s="53"/>
      <c r="O9" s="31"/>
      <c r="P9" s="31"/>
      <c r="Q9" s="31"/>
      <c r="R9" s="3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ht="22.5" customHeight="1" thickBot="1">
      <c r="A10" s="44"/>
      <c r="B10" s="45"/>
      <c r="C10" s="47"/>
      <c r="D10" s="44"/>
      <c r="E10" s="48"/>
      <c r="F10" s="44"/>
      <c r="G10" s="46"/>
      <c r="H10" s="44"/>
      <c r="I10" s="45"/>
      <c r="J10" s="49"/>
      <c r="K10" s="54"/>
      <c r="L10" s="55"/>
      <c r="M10" s="56"/>
      <c r="O10" s="31"/>
      <c r="P10" s="31"/>
      <c r="Q10" s="31"/>
      <c r="R10" s="3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249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</row>
    <row r="12" spans="1:249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3"/>
      <c r="O12" s="33"/>
      <c r="P12" s="33"/>
      <c r="Q12" s="33"/>
      <c r="R12" s="3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ht="15.75">
      <c r="A13" s="39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33"/>
      <c r="R13" s="3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</row>
    <row r="14" spans="1:249" ht="18.75">
      <c r="A14" s="57" t="s">
        <v>0</v>
      </c>
      <c r="B14" s="46"/>
      <c r="C14" s="57" t="s">
        <v>48</v>
      </c>
      <c r="D14" s="46"/>
      <c r="E14" s="57" t="s">
        <v>47</v>
      </c>
      <c r="F14" s="46"/>
      <c r="G14" s="57" t="s">
        <v>58</v>
      </c>
      <c r="H14" s="48"/>
      <c r="I14" s="57" t="s">
        <v>49</v>
      </c>
      <c r="J14" s="46"/>
      <c r="K14" s="57" t="s">
        <v>50</v>
      </c>
      <c r="L14" s="46"/>
      <c r="M14" s="31"/>
      <c r="N14" s="31"/>
      <c r="O14" s="33"/>
      <c r="P14" s="33"/>
      <c r="Q14" s="33"/>
      <c r="R14" s="3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</row>
    <row r="15" spans="1:249" ht="22.5" customHeight="1">
      <c r="A15" s="57"/>
      <c r="B15" s="46"/>
      <c r="C15" s="57"/>
      <c r="D15" s="46"/>
      <c r="E15" s="57"/>
      <c r="F15" s="46"/>
      <c r="G15" s="58"/>
      <c r="H15" s="37"/>
      <c r="I15" s="58"/>
      <c r="J15" s="59"/>
      <c r="K15" s="57"/>
      <c r="L15" s="46"/>
      <c r="M15" s="31"/>
      <c r="N15" s="31"/>
      <c r="O15" s="33"/>
      <c r="P15" s="33"/>
      <c r="Q15" s="33"/>
      <c r="R15" s="3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</row>
    <row r="16" spans="1:249" ht="15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</row>
    <row r="17" spans="1:249" ht="15.75">
      <c r="A17" s="33" t="s">
        <v>59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</row>
    <row r="18" spans="1:249" ht="15.7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3"/>
      <c r="Q18" s="33"/>
      <c r="R18" s="3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</row>
    <row r="19" spans="1:249" ht="15.75">
      <c r="A19" s="33" t="s">
        <v>52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3"/>
      <c r="Q19" s="33"/>
      <c r="R19" s="3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</row>
    <row r="20" spans="1:249" ht="15.75">
      <c r="A20" s="32" t="s">
        <v>51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3"/>
      <c r="Q20" s="33"/>
      <c r="R20" s="3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</row>
    <row r="21" spans="1:249" ht="15.75">
      <c r="A21" s="32" t="s">
        <v>54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3"/>
      <c r="Q21" s="33"/>
      <c r="R21" s="3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</row>
    <row r="22" spans="1:249" ht="15.75">
      <c r="A22" s="32" t="s">
        <v>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3"/>
      <c r="Q22" s="33"/>
      <c r="R22" s="3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</row>
    <row r="23" spans="1:249" ht="15.75">
      <c r="A23" s="32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3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</row>
    <row r="24" spans="1:249" ht="15.75">
      <c r="A24" s="32" t="s">
        <v>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</row>
    <row r="25" spans="1:249" ht="15.75">
      <c r="A25" s="33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</row>
    <row r="26" spans="1:249" ht="15.75">
      <c r="A26" s="33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</row>
    <row r="27" spans="1:249" ht="15.75">
      <c r="A27" s="33" t="s">
        <v>46</v>
      </c>
      <c r="B27" s="33"/>
      <c r="C27" s="33"/>
      <c r="D27" s="33"/>
      <c r="E27" s="33"/>
      <c r="F27" s="33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3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</row>
    <row r="28" spans="1:249" ht="15.75">
      <c r="A28" s="33"/>
      <c r="B28" s="33"/>
      <c r="C28" s="33"/>
      <c r="D28" s="33"/>
      <c r="E28" s="33"/>
      <c r="F28" s="33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3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</row>
    <row r="29" spans="1:249" ht="15.75">
      <c r="A29" s="30" t="s">
        <v>4</v>
      </c>
      <c r="B29" s="33"/>
      <c r="C29" s="33"/>
      <c r="D29" s="33"/>
      <c r="E29" s="33"/>
      <c r="F29" s="33"/>
      <c r="G29" s="33"/>
      <c r="H29" s="33"/>
      <c r="I29" s="33"/>
      <c r="J29" s="60"/>
      <c r="K29" s="32"/>
      <c r="L29" s="32"/>
      <c r="M29" s="32"/>
      <c r="N29" s="32"/>
      <c r="O29" s="32"/>
      <c r="P29" s="32"/>
      <c r="Q29" s="33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61" t="s">
        <v>33</v>
      </c>
      <c r="AI29" s="62" t="s">
        <v>34</v>
      </c>
      <c r="AJ29" s="63" t="s">
        <v>35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</row>
    <row r="30" spans="1:249" ht="15.75">
      <c r="A30" s="33"/>
      <c r="B30" s="32"/>
      <c r="C30" s="32"/>
      <c r="D30" s="33"/>
      <c r="E30" s="33"/>
      <c r="F30" s="33"/>
      <c r="G30" s="33"/>
      <c r="H30" s="33"/>
      <c r="I30" s="33"/>
      <c r="J30" s="60"/>
      <c r="K30" s="32"/>
      <c r="L30" s="32"/>
      <c r="M30" s="32"/>
      <c r="N30" s="32"/>
      <c r="O30" s="32"/>
      <c r="P30" s="32"/>
      <c r="Q30" s="33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64"/>
      <c r="AI30" s="65">
        <v>0</v>
      </c>
      <c r="AJ30" s="66">
        <v>0</v>
      </c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15.75">
      <c r="A31" s="60"/>
      <c r="B31" s="32"/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2"/>
      <c r="O31" s="32"/>
      <c r="P31" s="32"/>
      <c r="Q31" s="33"/>
      <c r="R31" s="3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67"/>
      <c r="AI31" s="68">
        <f>AI32</f>
        <v>300</v>
      </c>
      <c r="AJ31" s="69">
        <v>1100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</row>
    <row r="32" spans="1:249" ht="15.75">
      <c r="A32" s="32"/>
      <c r="B32" s="32"/>
      <c r="C32" s="32"/>
      <c r="D32" s="32"/>
      <c r="E32" s="32"/>
      <c r="F32" s="32"/>
      <c r="G32" s="32"/>
      <c r="H32" s="32"/>
      <c r="I32" s="33"/>
      <c r="J32" s="32"/>
      <c r="K32" s="32"/>
      <c r="L32" s="32"/>
      <c r="M32" s="32"/>
      <c r="N32" s="32"/>
      <c r="O32" s="32"/>
      <c r="P32" s="32"/>
      <c r="Q32" s="33"/>
      <c r="R32" s="3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64" t="s">
        <v>32</v>
      </c>
      <c r="AI32" s="70">
        <f>MAX(antwoorden!AD5,antwoorden!W6)</f>
        <v>300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</row>
    <row r="33" spans="1:249" ht="15.75">
      <c r="A33" s="32"/>
      <c r="B33" s="32"/>
      <c r="C33" s="32"/>
      <c r="D33" s="32"/>
      <c r="E33" s="32"/>
      <c r="F33" s="32"/>
      <c r="G33" s="32"/>
      <c r="H33" s="32"/>
      <c r="I33" s="33"/>
      <c r="J33" s="32"/>
      <c r="K33" s="32"/>
      <c r="L33" s="32"/>
      <c r="M33" s="32"/>
      <c r="N33" s="32"/>
      <c r="O33" s="32"/>
      <c r="P33" s="32"/>
      <c r="Q33" s="33"/>
      <c r="R33" s="3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67" t="s">
        <v>31</v>
      </c>
      <c r="AI33" s="69">
        <v>1000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</row>
    <row r="34" spans="1:249" ht="15.75">
      <c r="A34" s="32"/>
      <c r="B34" s="32"/>
      <c r="C34" s="32"/>
      <c r="D34" s="32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2"/>
      <c r="Q34" s="33"/>
      <c r="R34" s="3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</row>
    <row r="35" spans="1:249" ht="15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</row>
    <row r="36" spans="1:249" ht="15.75">
      <c r="A36" s="32"/>
      <c r="B36" s="32"/>
      <c r="C36" s="32"/>
      <c r="D36" s="32"/>
      <c r="E36" s="32"/>
      <c r="F36" s="32"/>
      <c r="G36" s="32"/>
      <c r="H36" s="32"/>
      <c r="I36" s="33"/>
      <c r="J36" s="32"/>
      <c r="K36" s="32"/>
      <c r="L36" s="32"/>
      <c r="M36" s="32"/>
      <c r="N36" s="32"/>
      <c r="O36" s="32"/>
      <c r="P36" s="32"/>
      <c r="Q36" s="33"/>
      <c r="R36" s="3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</row>
    <row r="37" spans="1:249" ht="15.75">
      <c r="A37" s="32"/>
      <c r="B37" s="32"/>
      <c r="C37" s="32"/>
      <c r="D37" s="32"/>
      <c r="E37" s="32"/>
      <c r="F37" s="32"/>
      <c r="G37" s="60"/>
      <c r="H37" s="60"/>
      <c r="I37" s="71"/>
      <c r="J37" s="32"/>
      <c r="K37" s="33"/>
      <c r="L37" s="33"/>
      <c r="M37" s="71"/>
      <c r="N37" s="33"/>
      <c r="O37" s="33"/>
      <c r="P37" s="33"/>
      <c r="Q37" s="33"/>
      <c r="R37" s="3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</row>
    <row r="38" spans="1:249" ht="15.75">
      <c r="A38" s="33"/>
      <c r="B38" s="33"/>
      <c r="C38" s="33"/>
      <c r="D38" s="33"/>
      <c r="E38" s="33"/>
      <c r="F38" s="33"/>
      <c r="G38" s="33"/>
      <c r="H38" s="33"/>
      <c r="I38" s="33"/>
      <c r="J38" s="32"/>
      <c r="K38" s="33"/>
      <c r="L38" s="33"/>
      <c r="M38" s="33"/>
      <c r="N38" s="33"/>
      <c r="O38" s="33"/>
      <c r="P38" s="33"/>
      <c r="Q38" s="33"/>
      <c r="R38" s="3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</row>
    <row r="39" spans="1:249" ht="15.75">
      <c r="A39" s="33"/>
      <c r="B39" s="33"/>
      <c r="C39" s="33"/>
      <c r="D39" s="33"/>
      <c r="E39" s="33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3"/>
      <c r="Q39" s="33"/>
      <c r="R39" s="3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</row>
    <row r="40" spans="1:249" ht="15.75">
      <c r="A40" s="33"/>
      <c r="B40" s="33"/>
      <c r="C40" s="33"/>
      <c r="D40" s="33"/>
      <c r="E40" s="33"/>
      <c r="F40" s="33"/>
      <c r="G40" s="33"/>
      <c r="H40" s="33"/>
      <c r="I40" s="33"/>
      <c r="J40" s="32"/>
      <c r="K40" s="32"/>
      <c r="L40" s="32"/>
      <c r="M40" s="32"/>
      <c r="N40" s="33"/>
      <c r="O40" s="33"/>
      <c r="P40" s="33"/>
      <c r="Q40" s="33"/>
      <c r="R40" s="3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</row>
    <row r="41" spans="1:249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</row>
    <row r="42" spans="1:249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</row>
    <row r="43" spans="1:249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</row>
    <row r="44" spans="1:249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</row>
    <row r="45" spans="1:249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</row>
    <row r="46" spans="1:249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</row>
    <row r="47" spans="1:24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</row>
    <row r="48" spans="1:249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</row>
    <row r="49" spans="1:249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</row>
    <row r="50" spans="1:249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49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49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49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</row>
    <row r="54" spans="1:249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</row>
    <row r="55" spans="1:249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</row>
    <row r="56" spans="1:249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</row>
    <row r="57" spans="1:249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</row>
    <row r="58" spans="1:249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</row>
    <row r="59" spans="1:249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</row>
    <row r="60" spans="1:249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</row>
    <row r="61" spans="1:249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</row>
    <row r="62" spans="1:249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</row>
    <row r="63" spans="1:249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</row>
    <row r="64" spans="1:249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</row>
    <row r="65" spans="1:249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</row>
    <row r="66" spans="1:249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</row>
    <row r="67" spans="1:249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</row>
    <row r="68" spans="1:249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</row>
    <row r="69" spans="1:249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</row>
    <row r="70" spans="1:249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</row>
    <row r="71" spans="1:249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</row>
    <row r="72" spans="1:249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</row>
    <row r="73" spans="1:249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</row>
    <row r="74" spans="1:249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</row>
    <row r="75" spans="1:249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</row>
    <row r="76" spans="1:249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</row>
    <row r="77" spans="1:249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</row>
    <row r="78" spans="1:249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</row>
    <row r="79" spans="1:249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</row>
    <row r="80" spans="1:249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</row>
    <row r="81" spans="1:249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</row>
    <row r="82" spans="1:249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</row>
    <row r="83" spans="1:249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</row>
    <row r="84" spans="1:249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</row>
    <row r="85" spans="1:249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</row>
    <row r="86" spans="1:249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</row>
    <row r="87" spans="1:249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</row>
    <row r="88" spans="1:249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</row>
    <row r="89" spans="1:249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</row>
    <row r="90" spans="1:249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</row>
    <row r="91" spans="1:249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</row>
    <row r="92" spans="1:249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</row>
    <row r="93" spans="1:249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</row>
    <row r="94" spans="1:249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</row>
    <row r="95" spans="1:249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</row>
    <row r="96" spans="1:249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</row>
    <row r="97" spans="1:249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</row>
    <row r="98" spans="1:249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</row>
    <row r="99" spans="1:249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</row>
    <row r="100" spans="1:249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</row>
    <row r="101" spans="1:249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</row>
    <row r="102" spans="1:249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</row>
    <row r="103" spans="1:249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</row>
    <row r="104" spans="1:249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</row>
    <row r="105" spans="1:249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</row>
    <row r="106" spans="1:249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</row>
    <row r="107" spans="1:249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</row>
    <row r="108" spans="1:249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</row>
    <row r="109" spans="1:249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</row>
    <row r="110" spans="1:249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49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</row>
    <row r="113" spans="1:249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</row>
    <row r="114" spans="1:249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</row>
    <row r="115" spans="1:249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</row>
    <row r="116" spans="1:249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</row>
    <row r="117" spans="1:249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</row>
    <row r="118" spans="1:249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</row>
    <row r="119" spans="1:24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49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</row>
    <row r="121" spans="1:249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</row>
    <row r="122" spans="1:249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</row>
    <row r="123" spans="1:249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</row>
    <row r="124" spans="1:249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</row>
    <row r="125" spans="1:249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</row>
    <row r="126" spans="1:249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</row>
    <row r="127" spans="1:249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</row>
    <row r="128" spans="1:249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</row>
    <row r="129" spans="1:249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</row>
    <row r="130" spans="1:249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</row>
    <row r="131" spans="1:249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249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</row>
    <row r="133" spans="1:249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249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249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</row>
    <row r="136" spans="1:249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</row>
    <row r="137" spans="1:249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</row>
    <row r="139" spans="1:249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</row>
    <row r="140" spans="1:249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249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</row>
    <row r="142" spans="1:249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</row>
    <row r="143" spans="1:249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</row>
    <row r="144" spans="1:249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</row>
    <row r="145" spans="1:249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</row>
    <row r="146" spans="1:249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</row>
    <row r="147" spans="1:249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</row>
    <row r="148" spans="1:249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</row>
    <row r="149" spans="1:249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</row>
    <row r="150" spans="1:249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</row>
    <row r="151" spans="1:249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</row>
    <row r="152" spans="1:249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</row>
    <row r="153" spans="1:249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</row>
    <row r="154" spans="1:249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</row>
    <row r="155" spans="1:249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</row>
    <row r="156" spans="1:249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</row>
    <row r="157" spans="1:249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</row>
    <row r="158" spans="1:249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</row>
    <row r="159" spans="1:249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</row>
    <row r="160" spans="1:249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</row>
    <row r="161" spans="1:249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</row>
    <row r="162" spans="1:249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</row>
    <row r="163" spans="1:249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</row>
    <row r="164" spans="1:249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</row>
    <row r="165" spans="1:249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</row>
    <row r="166" spans="1:249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</row>
    <row r="167" spans="1:249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</row>
    <row r="168" spans="1:249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</row>
    <row r="169" spans="1:249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</row>
    <row r="170" spans="1:249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</row>
    <row r="171" spans="1:249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</row>
    <row r="172" spans="1:249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</row>
    <row r="173" spans="1:249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</row>
    <row r="174" spans="1:249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</row>
    <row r="175" spans="1:249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</row>
    <row r="176" spans="1:249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</row>
    <row r="177" spans="1:249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</row>
    <row r="178" spans="1:249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</row>
    <row r="179" spans="1:249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</row>
    <row r="180" spans="1:249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</row>
    <row r="181" spans="1:249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</row>
    <row r="182" spans="1:249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</row>
    <row r="183" spans="1:249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</row>
    <row r="184" spans="1:249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</row>
    <row r="185" spans="1:249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</row>
    <row r="186" spans="1:249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</row>
    <row r="187" spans="1:249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</row>
    <row r="188" spans="1:249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</row>
    <row r="189" spans="1:249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</row>
    <row r="190" spans="1:249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</row>
    <row r="191" spans="1:249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</row>
    <row r="192" spans="1:249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</row>
    <row r="193" spans="1:249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</row>
    <row r="194" spans="1:249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</row>
    <row r="195" spans="1:249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</row>
    <row r="196" spans="1:249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</row>
    <row r="197" spans="1:249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</row>
    <row r="198" spans="1:249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</row>
    <row r="199" spans="1:249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</row>
    <row r="200" spans="1:249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</row>
    <row r="201" spans="1:249" ht="15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</row>
    <row r="202" spans="1:249" ht="15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</row>
    <row r="203" spans="1:249" ht="15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</row>
    <row r="204" spans="1:249" ht="15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</row>
    <row r="205" spans="1:249" ht="15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</row>
    <row r="206" spans="1:249" ht="15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</row>
    <row r="207" spans="1:249" ht="15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</row>
    <row r="208" spans="1:249" ht="15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</row>
    <row r="209" spans="1:249" ht="15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</row>
    <row r="210" spans="1:249" ht="15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</row>
    <row r="211" spans="1:249" ht="15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</row>
    <row r="212" spans="1:249" ht="15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</row>
    <row r="213" spans="1:249" ht="15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</row>
    <row r="214" spans="1:249" ht="15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</row>
    <row r="215" spans="1:249" ht="15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</row>
    <row r="216" spans="1:249" ht="15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</row>
    <row r="217" spans="1:249" ht="15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</row>
    <row r="218" spans="1:249" ht="15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</row>
    <row r="219" spans="1:249" ht="15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</row>
    <row r="220" spans="1:249" ht="15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</row>
    <row r="221" spans="1:249" ht="15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</row>
    <row r="222" spans="1:249" ht="15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</row>
    <row r="223" spans="1:249" ht="15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</row>
    <row r="224" spans="1:249" ht="15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</row>
    <row r="225" spans="1:249" ht="15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</row>
    <row r="226" spans="1:249" ht="15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</row>
    <row r="227" spans="1:249" ht="15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</row>
    <row r="228" spans="1:249" ht="15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</row>
    <row r="229" spans="1:249" ht="15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</row>
    <row r="230" spans="1:249" ht="15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</row>
    <row r="231" spans="1:249" ht="15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</row>
    <row r="232" spans="1:249" ht="15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</row>
    <row r="233" spans="1:249" ht="15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</row>
    <row r="234" spans="1:249" ht="15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</row>
    <row r="235" spans="1:249" ht="15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</row>
    <row r="236" spans="1:249" ht="15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</row>
    <row r="237" spans="1:249" ht="15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</row>
    <row r="238" spans="1:249" ht="15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</row>
    <row r="239" spans="1:249" ht="15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</row>
    <row r="240" spans="1:249" ht="15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</row>
    <row r="241" spans="1:249" ht="15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</row>
    <row r="242" spans="1:249" ht="15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</row>
    <row r="243" spans="1:249" ht="15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</row>
    <row r="244" spans="1:249" ht="15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</row>
    <row r="245" spans="1:249" ht="15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</row>
    <row r="246" spans="1:249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</row>
    <row r="247" spans="1:249" ht="15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</row>
    <row r="248" spans="1:249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</row>
    <row r="249" spans="1:249" ht="15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</row>
    <row r="250" spans="1:249" ht="15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</row>
    <row r="251" spans="1:249" ht="15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</row>
    <row r="252" spans="1:249" ht="15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</row>
    <row r="253" spans="1:249" ht="15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</row>
    <row r="254" spans="1:249" ht="15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</row>
    <row r="255" spans="1:249" ht="15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</row>
    <row r="256" spans="1:249" ht="15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</row>
    <row r="257" spans="1:249" ht="15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</row>
    <row r="258" spans="1:249" ht="15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</row>
    <row r="259" spans="1:249" ht="15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</row>
    <row r="260" spans="1:249" ht="15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</row>
    <row r="261" spans="1:249" ht="15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</row>
    <row r="262" spans="1:249" ht="15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</row>
    <row r="263" spans="1:249" ht="15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</row>
    <row r="264" spans="1:249" ht="15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</row>
    <row r="265" spans="1:249" ht="15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</row>
    <row r="266" spans="1:249" ht="15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</row>
    <row r="267" spans="1:249" ht="15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</row>
    <row r="268" spans="1:249" ht="15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</row>
    <row r="269" spans="1:249" ht="15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</row>
    <row r="270" spans="1:249" ht="15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</row>
    <row r="271" spans="1:249" ht="15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</row>
    <row r="272" spans="1:249" ht="15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</row>
    <row r="273" spans="1:249" ht="15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</row>
    <row r="274" spans="1:249" ht="15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</row>
    <row r="275" spans="1:249" ht="15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</row>
    <row r="276" spans="1:249" ht="15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</row>
    <row r="277" spans="1:249" ht="15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</row>
    <row r="278" spans="1:249" ht="15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</row>
    <row r="279" spans="1:249" ht="15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</row>
    <row r="280" spans="1:249" ht="15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</row>
    <row r="281" spans="1:249" ht="15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</row>
    <row r="282" spans="1:249" ht="15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</row>
    <row r="283" spans="1:249" ht="15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</row>
    <row r="284" spans="1:249" ht="15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</row>
    <row r="285" spans="1:249" ht="15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</row>
    <row r="286" spans="1:249" ht="15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</row>
    <row r="287" spans="1:249" ht="15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</row>
    <row r="288" spans="1:249" ht="15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</row>
    <row r="289" spans="1:249" ht="15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</row>
    <row r="290" spans="1:249" ht="15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</row>
    <row r="291" spans="1:249" ht="15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</row>
    <row r="292" spans="1:249" ht="15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</row>
    <row r="293" spans="1:249" ht="15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</row>
    <row r="294" spans="1:249" ht="15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</row>
    <row r="295" spans="1:249" ht="15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</row>
    <row r="296" spans="1:249" ht="15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</row>
    <row r="297" spans="1:249" ht="15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</row>
    <row r="298" spans="1:249" ht="15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</row>
    <row r="299" spans="1:249" ht="15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</row>
    <row r="300" spans="1:249" ht="15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</row>
    <row r="301" spans="1:249" ht="15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</row>
    <row r="302" spans="1:249" ht="15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</row>
    <row r="303" spans="1:249" ht="15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</row>
    <row r="304" spans="1:249" ht="15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</row>
    <row r="305" spans="1:249" ht="15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</row>
    <row r="306" spans="1:249" ht="15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</row>
    <row r="307" spans="1:249" ht="15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</row>
    <row r="308" spans="1:249" ht="15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</row>
    <row r="309" spans="1:249" ht="15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</row>
    <row r="310" spans="1:249" ht="15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</row>
    <row r="311" spans="1:249" ht="15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</row>
    <row r="312" spans="1:249" ht="15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</row>
    <row r="313" spans="1:249" ht="15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</row>
    <row r="314" spans="1:249" ht="15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</row>
    <row r="315" spans="1:249" ht="15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</row>
    <row r="316" spans="1:249" ht="15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</row>
    <row r="317" spans="1:249" ht="15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</row>
    <row r="318" spans="1:249" ht="15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</row>
    <row r="319" spans="1:249" ht="15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</row>
    <row r="320" spans="1:249" ht="15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</row>
    <row r="321" spans="1:249" ht="15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</row>
    <row r="322" spans="1:249" ht="15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</row>
    <row r="323" spans="1:249" ht="15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</row>
    <row r="324" spans="1:249" ht="15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</row>
    <row r="325" spans="1:249" ht="15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</row>
    <row r="326" spans="1:249" ht="15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</row>
    <row r="327" spans="1:249" ht="15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</row>
    <row r="328" spans="1:249" ht="15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</row>
    <row r="329" spans="1:249" ht="15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</row>
    <row r="330" spans="1:249" ht="15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</row>
    <row r="331" spans="1:249" ht="15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</row>
    <row r="332" spans="1:249" ht="15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</row>
    <row r="333" spans="1:249" ht="15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</row>
    <row r="334" spans="1:249" ht="15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</row>
    <row r="335" spans="1:249" ht="15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</row>
    <row r="336" spans="1:249" ht="15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</row>
    <row r="337" spans="1:249" ht="15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</row>
    <row r="338" spans="1:249" ht="15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</row>
    <row r="339" spans="1:249" ht="15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</row>
    <row r="340" spans="1:249" ht="15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</row>
    <row r="341" spans="1:249" ht="15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</row>
    <row r="342" spans="1:249" ht="15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</row>
    <row r="343" spans="1:249" ht="15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</row>
    <row r="344" spans="1:249" ht="15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</row>
    <row r="345" spans="1:249" ht="15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</row>
    <row r="346" spans="1:249" ht="15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</row>
    <row r="347" spans="1:249" ht="15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</row>
    <row r="348" spans="1:249" ht="15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</row>
    <row r="349" spans="1:249" ht="15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</row>
    <row r="350" spans="1:249" ht="15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</row>
    <row r="351" spans="1:249" ht="15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</row>
    <row r="352" spans="1:249" ht="15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</row>
    <row r="353" spans="1:249" ht="15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</row>
    <row r="354" spans="1:249" ht="15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</row>
    <row r="355" spans="1:249" ht="15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</row>
    <row r="356" spans="1:249" ht="15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</row>
    <row r="357" spans="1:249" ht="15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</row>
    <row r="358" spans="1:249" ht="15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</row>
    <row r="359" spans="1:249" ht="15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</row>
    <row r="360" spans="1:249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</row>
    <row r="361" spans="1:249" ht="15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</row>
    <row r="362" spans="1:249" ht="15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</row>
    <row r="363" spans="1:249" ht="15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</row>
    <row r="364" spans="1:249" ht="15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</row>
    <row r="365" spans="1:249" ht="15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</row>
    <row r="366" spans="1:249" ht="15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</row>
    <row r="367" spans="1:249" ht="15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</row>
    <row r="368" spans="1:249" ht="15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</row>
    <row r="369" spans="1:249" ht="15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</row>
    <row r="370" spans="1:249" ht="15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</row>
    <row r="371" spans="1:249" ht="15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</row>
    <row r="372" spans="1:249" ht="15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</row>
    <row r="373" spans="1:249" ht="15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</row>
    <row r="374" spans="1:249" ht="15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</row>
    <row r="375" spans="1:249" ht="15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</row>
    <row r="376" spans="1:249" ht="15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</row>
    <row r="377" spans="1:249" ht="15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</row>
    <row r="378" spans="1:249" ht="15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</row>
    <row r="379" spans="1:249" ht="15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</row>
    <row r="380" spans="1:249" ht="15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</row>
    <row r="381" spans="1:249" ht="15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</row>
    <row r="382" spans="1:249" ht="15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</row>
    <row r="383" spans="1:249" ht="15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</row>
    <row r="384" spans="1:249" ht="15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</row>
    <row r="385" spans="1:249" ht="15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</row>
    <row r="386" spans="1:249" ht="15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</row>
    <row r="387" spans="1:249" ht="15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</row>
    <row r="388" spans="1:249" ht="15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</row>
    <row r="389" spans="1:249" ht="15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</row>
    <row r="390" spans="1:249" ht="15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</row>
    <row r="391" spans="1:249" ht="15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</row>
    <row r="392" spans="1:249" ht="15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</row>
    <row r="393" spans="1:249" ht="15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</row>
    <row r="394" spans="1:249" ht="15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</row>
    <row r="395" spans="1:249" ht="15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</row>
    <row r="396" spans="1:249" ht="15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</row>
    <row r="397" spans="1:249" ht="15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</row>
    <row r="398" spans="1:249" ht="15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</row>
    <row r="399" spans="1:249" ht="15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</row>
    <row r="400" spans="1:249" ht="15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</row>
    <row r="401" spans="1:249" ht="15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</row>
    <row r="402" spans="1:249" ht="15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</row>
    <row r="403" spans="1:249" ht="15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</row>
    <row r="404" spans="1:249" ht="15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</row>
    <row r="405" spans="1:249" ht="15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</row>
    <row r="406" spans="1:249" ht="15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</row>
    <row r="407" spans="1:249" ht="15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</row>
    <row r="408" spans="1:249" ht="15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</row>
    <row r="409" spans="1:249" ht="15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</row>
    <row r="410" spans="1:249" ht="15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</row>
    <row r="411" spans="1:249" ht="15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</row>
    <row r="412" spans="1:249" ht="15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</row>
    <row r="413" spans="1:249" ht="15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</row>
    <row r="414" spans="1:249" ht="15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</row>
    <row r="415" spans="1:249" ht="15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</row>
    <row r="416" spans="1:249" ht="15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</row>
    <row r="417" spans="1:249" ht="15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</row>
    <row r="418" spans="1:249" ht="15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</row>
    <row r="419" spans="1:249" ht="15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</row>
    <row r="420" spans="1:249" ht="15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</row>
    <row r="421" spans="1:249" ht="15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</row>
    <row r="422" spans="1:249" ht="15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</row>
    <row r="423" spans="1:249" ht="15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</row>
    <row r="424" spans="1:249" ht="15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</row>
    <row r="425" spans="1:249" ht="15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</row>
    <row r="426" spans="1:249" ht="15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</row>
    <row r="427" spans="1:249" ht="15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</row>
    <row r="428" spans="1:249" ht="15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</row>
    <row r="429" spans="1:249" ht="15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</row>
    <row r="430" spans="1:249" ht="15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</row>
    <row r="431" spans="1:249" ht="15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</row>
    <row r="432" spans="1:249" ht="15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</row>
    <row r="433" spans="1:249" ht="15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</row>
    <row r="434" spans="1:249" ht="15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</row>
    <row r="435" spans="1:249" ht="15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</row>
    <row r="436" spans="1:249" ht="15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</row>
    <row r="437" spans="1:249" ht="15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</row>
    <row r="438" spans="1:249" ht="15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</row>
    <row r="439" spans="1:249" ht="15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</row>
    <row r="440" spans="1:249" ht="15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</row>
    <row r="441" spans="1:249" ht="15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</row>
    <row r="442" spans="1:249" ht="15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</row>
    <row r="443" spans="1:249" ht="15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</row>
    <row r="444" spans="1:249" ht="15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</row>
    <row r="445" spans="1:249" ht="15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</row>
    <row r="446" spans="1:249" ht="15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</row>
    <row r="447" spans="1:249" ht="15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</row>
    <row r="448" spans="1:249" ht="15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</row>
    <row r="449" spans="1:249" ht="15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</row>
    <row r="450" spans="1:249" ht="15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</row>
    <row r="451" spans="1:249" ht="15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</row>
    <row r="452" spans="1:249" ht="15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</row>
    <row r="453" spans="1:249" ht="15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</row>
    <row r="454" spans="1:249" ht="15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</row>
    <row r="455" spans="1:249" ht="15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</row>
    <row r="456" spans="1:249" ht="15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</row>
    <row r="457" spans="1:249" ht="15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</row>
    <row r="458" spans="1:249" ht="15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</row>
    <row r="459" spans="1:249" ht="15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</row>
    <row r="460" spans="1:249" ht="15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</row>
    <row r="461" spans="1:249" ht="15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</row>
    <row r="462" spans="1:249" ht="15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</row>
    <row r="463" spans="1:249" ht="15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</row>
    <row r="464" spans="1:249" ht="15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</row>
    <row r="465" spans="1:249" ht="15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</row>
    <row r="466" spans="1:249" ht="15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</row>
    <row r="467" spans="1:249" ht="15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</row>
    <row r="468" spans="1:249" ht="15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</row>
    <row r="469" spans="1:249" ht="15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</row>
    <row r="470" spans="1:249" ht="15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</row>
    <row r="471" spans="1:249" ht="15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</row>
    <row r="472" spans="1:249" ht="15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</row>
    <row r="473" spans="1:249" ht="15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</row>
    <row r="474" spans="1:249" ht="15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</row>
    <row r="475" spans="1:249" ht="15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</row>
    <row r="476" spans="1:249" ht="15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</row>
    <row r="477" spans="1:249" ht="15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</row>
    <row r="478" spans="1:249" ht="15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</row>
    <row r="479" spans="1:249" ht="15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</row>
    <row r="480" spans="1:249" ht="15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</row>
    <row r="481" spans="1:249" ht="15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</row>
    <row r="482" spans="1:249" ht="15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</row>
    <row r="483" spans="1:249" ht="15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</row>
    <row r="484" spans="1:249" ht="15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</row>
    <row r="485" spans="1:249" ht="15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</row>
    <row r="486" spans="1:249" ht="15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</row>
    <row r="487" spans="1:249" ht="15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</row>
    <row r="488" spans="1:249" ht="15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</row>
    <row r="489" spans="1:249" ht="15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</row>
    <row r="490" spans="1:249" ht="15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</row>
    <row r="491" spans="1:249" ht="15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</row>
    <row r="492" spans="1:249" ht="15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</row>
    <row r="493" spans="1:249" ht="15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</row>
    <row r="494" spans="1:249" ht="15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</row>
    <row r="495" spans="1:249" ht="15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</row>
    <row r="496" spans="1:249" ht="15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</row>
    <row r="497" spans="1:249" ht="15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</row>
    <row r="498" spans="1:249" ht="15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</row>
    <row r="499" spans="1:249" ht="15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</row>
    <row r="500" spans="1:249" ht="15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</row>
    <row r="501" spans="1:249" ht="15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</row>
    <row r="502" spans="1:249" ht="15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</row>
    <row r="503" spans="1:249" ht="15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</row>
    <row r="504" spans="1:249" ht="15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</row>
    <row r="505" spans="1:249" ht="15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</row>
    <row r="506" spans="1:249" ht="15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</row>
    <row r="507" spans="1:249" ht="15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</row>
    <row r="508" spans="1:249" ht="15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</row>
    <row r="509" spans="1:249" ht="15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</row>
    <row r="510" spans="1:249" ht="15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</row>
    <row r="511" spans="1:249" ht="15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</row>
    <row r="512" spans="1:249" ht="15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</row>
    <row r="513" spans="1:249" ht="15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</row>
    <row r="514" spans="1:249" ht="15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</row>
    <row r="515" spans="1:249" ht="15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</row>
    <row r="516" spans="1:249" ht="15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</row>
    <row r="517" spans="1:249" ht="15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</row>
    <row r="518" spans="1:249" ht="15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</row>
    <row r="519" spans="1:249" ht="15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</row>
    <row r="520" spans="1:249" ht="15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</row>
    <row r="521" spans="1:249" ht="15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</row>
    <row r="522" spans="1:249" ht="15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</row>
    <row r="523" spans="1:249" ht="15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</row>
    <row r="524" spans="1:249" ht="15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</row>
    <row r="525" spans="1:249" ht="15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</row>
    <row r="526" spans="1:249" ht="15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</row>
    <row r="527" spans="1:249" ht="15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</row>
    <row r="528" spans="1:249" ht="15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</row>
    <row r="529" spans="1:249" ht="15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</row>
    <row r="530" spans="1:249" ht="15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</row>
    <row r="531" spans="1:249" ht="15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</row>
    <row r="532" spans="1:249" ht="15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</row>
    <row r="533" spans="1:249" ht="15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</row>
    <row r="534" spans="1:249" ht="15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</row>
    <row r="535" spans="1:249" ht="15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</row>
    <row r="536" spans="1:249" ht="15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</row>
    <row r="537" spans="1:249" ht="15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</row>
    <row r="538" spans="1:249" ht="15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</row>
    <row r="539" spans="1:249" ht="15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</row>
    <row r="540" spans="1:249" ht="15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</row>
    <row r="541" spans="1:249" ht="15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</row>
    <row r="542" spans="1:249" ht="15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</row>
    <row r="543" spans="1:249" ht="15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</row>
    <row r="544" spans="1:249" ht="15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</row>
    <row r="545" spans="1:249" ht="15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</row>
    <row r="546" spans="1:249" ht="15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</row>
    <row r="547" spans="1:249" ht="15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</row>
    <row r="548" spans="1:249" ht="15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</row>
    <row r="549" spans="1:249" ht="15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</row>
    <row r="550" spans="1:249" ht="15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</row>
    <row r="551" spans="1:249" ht="15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</row>
    <row r="552" spans="1:249" ht="15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</row>
    <row r="553" spans="1:249" ht="15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</row>
    <row r="554" spans="1:249" ht="15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</row>
    <row r="555" spans="1:249" ht="15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</row>
    <row r="556" spans="1:249" ht="15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</row>
    <row r="557" spans="1:249" ht="15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</row>
    <row r="558" spans="1:249" ht="15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</row>
    <row r="559" spans="1:249" ht="15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  <c r="HY559" s="31"/>
      <c r="HZ559" s="31"/>
      <c r="IA559" s="31"/>
      <c r="IB559" s="31"/>
      <c r="IC559" s="31"/>
      <c r="ID559" s="31"/>
      <c r="IE559" s="31"/>
      <c r="IF559" s="31"/>
      <c r="IG559" s="31"/>
      <c r="IH559" s="31"/>
      <c r="II559" s="31"/>
      <c r="IJ559" s="31"/>
      <c r="IK559" s="31"/>
      <c r="IL559" s="31"/>
      <c r="IM559" s="31"/>
      <c r="IN559" s="31"/>
      <c r="IO559" s="31"/>
    </row>
    <row r="560" spans="1:249" ht="15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</row>
    <row r="561" spans="1:249" ht="15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</row>
    <row r="562" spans="1:249" ht="15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</row>
    <row r="563" spans="1:249" ht="15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</row>
    <row r="564" spans="1:249" ht="15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</row>
    <row r="565" spans="1:249" ht="15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</row>
    <row r="566" spans="1:249" ht="15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</row>
    <row r="567" spans="1:249" ht="15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</row>
    <row r="568" spans="1:249" ht="15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</row>
    <row r="569" spans="1:249" ht="15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</row>
    <row r="570" spans="1:249" ht="15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</row>
    <row r="571" spans="1:249" ht="15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</row>
    <row r="572" spans="1:249" ht="15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</row>
    <row r="573" spans="1:249" ht="15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</row>
    <row r="574" spans="1:249" ht="15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</row>
    <row r="575" spans="1:249" ht="15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</row>
    <row r="576" spans="1:249" ht="15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</row>
    <row r="577" spans="1:249" ht="15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</row>
    <row r="578" spans="1:249" ht="15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</row>
    <row r="579" spans="1:249" ht="15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</row>
    <row r="580" spans="1:249" ht="15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</row>
    <row r="581" spans="1:249" ht="15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</row>
    <row r="582" spans="1:249" ht="15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</row>
    <row r="583" spans="1:249" ht="15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</row>
    <row r="584" spans="1:249" ht="15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</row>
    <row r="585" spans="1:249" ht="15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</row>
    <row r="586" spans="1:249" ht="15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</row>
    <row r="587" spans="1:249" ht="15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</row>
    <row r="588" spans="1:249" ht="15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</row>
    <row r="589" spans="1:249" ht="15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</row>
    <row r="590" spans="1:249" ht="15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</row>
    <row r="591" spans="1:249" ht="15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</row>
    <row r="592" spans="1:249" ht="15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</row>
    <row r="593" spans="1:249" ht="15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</row>
  </sheetData>
  <mergeCells count="1">
    <mergeCell ref="H3:I3"/>
  </mergeCells>
  <printOptions/>
  <pageMargins left="0.65" right="0.51" top="0.69" bottom="1" header="0.5" footer="0.5"/>
  <pageSetup horizontalDpi="300" verticalDpi="300" orientation="portrait" paperSize="9" scale="70" r:id="rId2"/>
  <rowBreaks count="1" manualBreakCount="1">
    <brk id="1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6" width="9.28125" style="0" bestFit="1" customWidth="1"/>
    <col min="7" max="7" width="2.7109375" style="0" customWidth="1"/>
    <col min="9" max="9" width="3.421875" style="0" customWidth="1"/>
    <col min="10" max="10" width="2.8515625" style="0" bestFit="1" customWidth="1"/>
    <col min="11" max="11" width="3.421875" style="0" bestFit="1" customWidth="1"/>
    <col min="12" max="12" width="20.28125" style="0" bestFit="1" customWidth="1"/>
  </cols>
  <sheetData>
    <row r="1" ht="15.75">
      <c r="A1" s="72" t="s">
        <v>65</v>
      </c>
    </row>
    <row r="3" spans="1:18" s="11" customFormat="1" ht="15">
      <c r="A3" s="1" t="s">
        <v>64</v>
      </c>
      <c r="B3" s="9">
        <f>IF(antwoorden!B3="","",antwoorden!B3)</f>
      </c>
      <c r="C3" s="1" t="str">
        <f>IF(antwoorden!C3="","",antwoorden!C3)</f>
        <v>hoofdstuk 2 Beweging</v>
      </c>
      <c r="D3" s="9"/>
      <c r="E3" s="9">
        <f>IF(antwoorden!E3="","",antwoorden!E3)</f>
      </c>
      <c r="F3" s="9">
        <f>IF(antwoorden!F3="","",antwoorden!F3)</f>
      </c>
      <c r="G3" s="9">
        <f>IF(antwoorden!G3="","",antwoorden!G3)</f>
      </c>
      <c r="H3" s="81">
        <f>IF(antwoorden!H3="","",antwoorden!H3)</f>
        <v>40561.46818171296</v>
      </c>
      <c r="I3" s="82">
        <f>IF(antwoorden!I3="","",antwoorden!I3)</f>
      </c>
      <c r="J3" s="1" t="str">
        <f>IF(antwoorden!J3="","",antwoorden!J3)</f>
        <v>to</v>
      </c>
      <c r="K3" s="1">
        <f>IF(antwoorden!K3="","",antwoorden!K3)</f>
        <v>3</v>
      </c>
      <c r="L3" s="1" t="str">
        <f>IF(antwoorden!L3="","",antwoorden!L3)</f>
        <v>Eenparige beweging</v>
      </c>
      <c r="M3" s="9"/>
      <c r="N3" s="9"/>
      <c r="O3" s="9"/>
      <c r="P3" s="9"/>
      <c r="Q3" s="9"/>
      <c r="R3" s="9"/>
    </row>
    <row r="4" spans="1:6" ht="15.75">
      <c r="A4" s="73" t="s">
        <v>66</v>
      </c>
      <c r="B4" s="9"/>
      <c r="C4" s="1"/>
      <c r="D4" s="9"/>
      <c r="E4" s="9"/>
      <c r="F4" s="1">
        <f>IF(antwoorden!F4="","",antwoorden!F4)</f>
      </c>
    </row>
    <row r="5" spans="1:6" ht="15">
      <c r="A5" s="1">
        <f>IF(antwoorden!A5="","",antwoorden!A5)</f>
      </c>
      <c r="B5" s="9">
        <f>IF(antwoorden!B5="","",antwoorden!B5)</f>
      </c>
      <c r="C5" s="1">
        <f>IF(antwoorden!C5="","",antwoorden!C5)</f>
      </c>
      <c r="D5" s="1">
        <f>IF(antwoorden!D5="","",antwoorden!D5)</f>
      </c>
      <c r="E5" s="1">
        <f>IF(antwoorden!E5="","",antwoorden!E5)</f>
      </c>
      <c r="F5" s="1">
        <f>IF(antwoorden!F5="","",antwoorden!F5)</f>
      </c>
    </row>
    <row r="6" spans="1:6" ht="14.25">
      <c r="A6" s="13" t="str">
        <f>IF(antwoorden!A6="","",antwoorden!A6)</f>
        <v>Nr</v>
      </c>
      <c r="B6" s="2" t="str">
        <f>IF(antwoorden!B6="","",antwoorden!B6)</f>
        <v>a</v>
      </c>
      <c r="C6" s="3" t="str">
        <f>IF(antwoorden!C6="","",antwoorden!C6)</f>
        <v>b</v>
      </c>
      <c r="D6" s="3" t="str">
        <f>IF(antwoorden!D6="","",antwoorden!D6)</f>
        <v>c</v>
      </c>
      <c r="E6" s="3" t="str">
        <f>IF(antwoorden!E6="","",antwoorden!E6)</f>
        <v>d</v>
      </c>
      <c r="F6" s="2" t="str">
        <f>IF(antwoorden!F6="","",antwoorden!F6)</f>
        <v>e</v>
      </c>
    </row>
    <row r="7" spans="1:6" ht="15">
      <c r="A7" s="15">
        <f>IF(antwoorden!A7="","",antwoorden!A7)</f>
      </c>
      <c r="B7" s="5" t="str">
        <f>IF(antwoorden!B7="","",antwoorden!B7)</f>
        <v>km/h</v>
      </c>
      <c r="C7" s="4" t="str">
        <f>IF(antwoorden!C7="","",antwoorden!C7)</f>
        <v>s</v>
      </c>
      <c r="D7" s="4" t="str">
        <f>IF(antwoorden!D7="","",antwoorden!D7)</f>
        <v>m</v>
      </c>
      <c r="E7" s="4" t="str">
        <f>IF(antwoorden!E7="","",antwoorden!E7)</f>
        <v>s</v>
      </c>
      <c r="F7" s="4" t="str">
        <f>IF(antwoorden!F7="","",antwoorden!F7)</f>
        <v>m/s</v>
      </c>
    </row>
    <row r="8" spans="1:6" ht="15">
      <c r="A8" s="15">
        <f>IF(antwoorden!A8="","",antwoorden!A8)</f>
        <v>1</v>
      </c>
      <c r="B8" s="6">
        <f>IF(antwoorden!B8="","",antwoorden!B8)</f>
        <v>38</v>
      </c>
      <c r="C8" s="6">
        <f>IF(antwoorden!C8="","",antwoorden!C8)</f>
        <v>40</v>
      </c>
      <c r="D8" s="6">
        <f>IF(antwoorden!D8="","",antwoorden!D8)</f>
        <v>250</v>
      </c>
      <c r="E8" s="6">
        <f>IF(antwoorden!E8="","",antwoorden!E8)</f>
        <v>189</v>
      </c>
      <c r="F8" s="8">
        <f>IF(antwoorden!F8="","",antwoorden!F8)</f>
        <v>5.033557046979865</v>
      </c>
    </row>
    <row r="9" spans="1:6" ht="15">
      <c r="A9" s="15">
        <f>IF(antwoorden!A9="","",antwoorden!A9)</f>
        <v>2</v>
      </c>
      <c r="B9" s="6">
        <f>IF(antwoorden!B9="","",antwoorden!B9)</f>
        <v>51</v>
      </c>
      <c r="C9" s="6">
        <f>IF(antwoorden!C9="","",antwoorden!C9)</f>
        <v>60</v>
      </c>
      <c r="D9" s="6">
        <f>IF(antwoorden!D9="","",antwoorden!D9)</f>
        <v>300</v>
      </c>
      <c r="E9" s="6">
        <f>IF(antwoorden!E9="","",antwoorden!E9)</f>
        <v>146</v>
      </c>
      <c r="F9" s="8">
        <f>IF(antwoorden!F9="","",antwoorden!F9)</f>
        <v>8.13953488372093</v>
      </c>
    </row>
    <row r="10" spans="1:6" ht="15">
      <c r="A10" s="15">
        <f>IF(antwoorden!A10="","",antwoorden!A10)</f>
        <v>3</v>
      </c>
      <c r="B10" s="6">
        <f>IF(antwoorden!B10="","",antwoorden!B10)</f>
        <v>44</v>
      </c>
      <c r="C10" s="6">
        <f>IF(antwoorden!C10="","",antwoorden!C10)</f>
        <v>110</v>
      </c>
      <c r="D10" s="6">
        <f>IF(antwoorden!D10="","",antwoorden!D10)</f>
        <v>750</v>
      </c>
      <c r="E10" s="6">
        <f>IF(antwoorden!E10="","",antwoorden!E10)</f>
        <v>185</v>
      </c>
      <c r="F10" s="8">
        <f>IF(antwoorden!F10="","",antwoorden!F10)</f>
        <v>3.3333333333333335</v>
      </c>
    </row>
    <row r="11" spans="1:6" ht="15">
      <c r="A11" s="15">
        <f>IF(antwoorden!A11="","",antwoorden!A11)</f>
        <v>4</v>
      </c>
      <c r="B11" s="6">
        <f>IF(antwoorden!B11="","",antwoorden!B11)</f>
        <v>57</v>
      </c>
      <c r="C11" s="6">
        <f>IF(antwoorden!C11="","",antwoorden!C11)</f>
        <v>120</v>
      </c>
      <c r="D11" s="6">
        <f>IF(antwoorden!D11="","",antwoorden!D11)</f>
        <v>600</v>
      </c>
      <c r="E11" s="6">
        <f>IF(antwoorden!E11="","",antwoorden!E11)</f>
        <v>144</v>
      </c>
      <c r="F11" s="7">
        <f>IF(antwoorden!F11="","",antwoorden!F11)</f>
        <v>16.666666666666668</v>
      </c>
    </row>
    <row r="12" spans="1:6" ht="15">
      <c r="A12" s="15">
        <f>IF(antwoorden!A12="","",antwoorden!A12)</f>
        <v>5</v>
      </c>
      <c r="B12" s="6">
        <f>IF(antwoorden!B12="","",antwoorden!B12)</f>
        <v>50</v>
      </c>
      <c r="C12" s="6">
        <f>IF(antwoorden!C12="","",antwoorden!C12)</f>
        <v>40</v>
      </c>
      <c r="D12" s="6">
        <f>IF(antwoorden!D12="","",antwoorden!D12)</f>
        <v>250</v>
      </c>
      <c r="E12" s="6">
        <f>IF(antwoorden!E12="","",antwoorden!E12)</f>
        <v>182</v>
      </c>
      <c r="F12" s="8">
        <f>IF(antwoorden!F12="","",antwoorden!F12)</f>
        <v>5.28169014084507</v>
      </c>
    </row>
    <row r="13" spans="1:6" ht="15">
      <c r="A13" s="15">
        <f>IF(antwoorden!A13="","",antwoorden!A13)</f>
        <v>6</v>
      </c>
      <c r="B13" s="6">
        <f>IF(antwoorden!B13="","",antwoorden!B13)</f>
        <v>63</v>
      </c>
      <c r="C13" s="6">
        <f>IF(antwoorden!C13="","",antwoorden!C13)</f>
        <v>90</v>
      </c>
      <c r="D13" s="6">
        <f>IF(antwoorden!D13="","",antwoorden!D13)</f>
        <v>450</v>
      </c>
      <c r="E13" s="6">
        <f>IF(antwoorden!E13="","",antwoorden!E13)</f>
        <v>142</v>
      </c>
      <c r="F13" s="7">
        <f>IF(antwoorden!F13="","",antwoorden!F13)</f>
        <v>10.576923076923077</v>
      </c>
    </row>
    <row r="14" spans="1:6" ht="15">
      <c r="A14" s="15">
        <f>IF(antwoorden!A14="","",antwoorden!A14)</f>
        <v>7</v>
      </c>
      <c r="B14" s="6">
        <f>IF(antwoorden!B14="","",antwoorden!B14)</f>
        <v>56</v>
      </c>
      <c r="C14" s="6">
        <f>IF(antwoorden!C14="","",antwoorden!C14)</f>
        <v>40</v>
      </c>
      <c r="D14" s="6">
        <f>IF(antwoorden!D14="","",antwoorden!D14)</f>
        <v>250</v>
      </c>
      <c r="E14" s="6">
        <f>IF(antwoorden!E14="","",antwoorden!E14)</f>
        <v>179</v>
      </c>
      <c r="F14" s="8">
        <f>IF(antwoorden!F14="","",antwoorden!F14)</f>
        <v>5.39568345323741</v>
      </c>
    </row>
    <row r="15" spans="1:6" ht="15">
      <c r="A15" s="15">
        <f>IF(antwoorden!A15="","",antwoorden!A15)</f>
        <v>8</v>
      </c>
      <c r="B15" s="6">
        <f>IF(antwoorden!B15="","",antwoorden!B15)</f>
        <v>69</v>
      </c>
      <c r="C15" s="6">
        <f>IF(antwoorden!C15="","",antwoorden!C15)</f>
        <v>110</v>
      </c>
      <c r="D15" s="6">
        <f>IF(antwoorden!D15="","",antwoorden!D15)</f>
        <v>600</v>
      </c>
      <c r="E15" s="6">
        <f>IF(antwoorden!E15="","",antwoorden!E15)</f>
        <v>140</v>
      </c>
      <c r="F15" s="7">
        <f>IF(antwoorden!F15="","",antwoorden!F15)</f>
        <v>13.333333333333334</v>
      </c>
    </row>
    <row r="16" spans="1:6" ht="15">
      <c r="A16" s="15">
        <f>IF(antwoorden!A16="","",antwoorden!A16)</f>
        <v>9</v>
      </c>
      <c r="B16" s="6">
        <f>IF(antwoorden!B16="","",antwoorden!B16)</f>
        <v>62</v>
      </c>
      <c r="C16" s="6">
        <f>IF(antwoorden!C16="","",antwoorden!C16)</f>
        <v>110</v>
      </c>
      <c r="D16" s="6">
        <f>IF(antwoorden!D16="","",antwoorden!D16)</f>
        <v>750</v>
      </c>
      <c r="E16" s="6">
        <f>IF(antwoorden!E16="","",antwoorden!E16)</f>
        <v>175</v>
      </c>
      <c r="F16" s="8">
        <f>IF(antwoorden!F16="","",antwoorden!F16)</f>
        <v>3.8461538461538463</v>
      </c>
    </row>
    <row r="17" spans="1:6" ht="15">
      <c r="A17" s="15">
        <f>IF(antwoorden!A17="","",antwoorden!A17)</f>
        <v>10</v>
      </c>
      <c r="B17" s="6">
        <f>IF(antwoorden!B17="","",antwoorden!B17)</f>
        <v>75</v>
      </c>
      <c r="C17" s="6">
        <f>IF(antwoorden!C17="","",antwoorden!C17)</f>
        <v>60</v>
      </c>
      <c r="D17" s="6">
        <f>IF(antwoorden!D17="","",antwoorden!D17)</f>
        <v>300</v>
      </c>
      <c r="E17" s="6">
        <f>IF(antwoorden!E17="","",antwoorden!E17)</f>
        <v>138</v>
      </c>
      <c r="F17" s="8">
        <f>IF(antwoorden!F17="","",antwoorden!F17)</f>
        <v>8.974358974358974</v>
      </c>
    </row>
    <row r="18" spans="1:6" ht="15">
      <c r="A18" s="15">
        <f>IF(antwoorden!A18="","",antwoorden!A18)</f>
        <v>11</v>
      </c>
      <c r="B18" s="6">
        <f>IF(antwoorden!B18="","",antwoorden!B18)</f>
        <v>68</v>
      </c>
      <c r="C18" s="6">
        <f>IF(antwoorden!C18="","",antwoorden!C18)</f>
        <v>30</v>
      </c>
      <c r="D18" s="6">
        <f>IF(antwoorden!D18="","",antwoorden!D18)</f>
        <v>250</v>
      </c>
      <c r="E18" s="6">
        <f>IF(antwoorden!E18="","",antwoorden!E18)</f>
        <v>172</v>
      </c>
      <c r="F18" s="7">
        <f>IF(antwoorden!F18="","",antwoorden!F18)</f>
        <v>5.28169014084507</v>
      </c>
    </row>
    <row r="19" spans="1:6" ht="15">
      <c r="A19" s="15">
        <f>IF(antwoorden!A19="","",antwoorden!A19)</f>
        <v>12</v>
      </c>
      <c r="B19" s="6">
        <f>IF(antwoorden!B19="","",antwoorden!B19)</f>
        <v>81</v>
      </c>
      <c r="C19" s="6">
        <f>IF(antwoorden!C19="","",antwoorden!C19)</f>
        <v>110</v>
      </c>
      <c r="D19" s="6">
        <f>IF(antwoorden!D19="","",antwoorden!D19)</f>
        <v>600</v>
      </c>
      <c r="E19" s="6">
        <f>IF(antwoorden!E19="","",antwoorden!E19)</f>
        <v>136</v>
      </c>
      <c r="F19" s="7">
        <f>IF(antwoorden!F19="","",antwoorden!F19)</f>
        <v>15.384615384615385</v>
      </c>
    </row>
    <row r="20" spans="1:6" ht="15">
      <c r="A20" s="15">
        <f>IF(antwoorden!A20="","",antwoorden!A20)</f>
        <v>13</v>
      </c>
      <c r="B20" s="6">
        <f>IF(antwoorden!B20="","",antwoorden!B20)</f>
        <v>74</v>
      </c>
      <c r="C20" s="6">
        <f>IF(antwoorden!C20="","",antwoorden!C20)</f>
        <v>30</v>
      </c>
      <c r="D20" s="6">
        <f>IF(antwoorden!D20="","",antwoorden!D20)</f>
        <v>250</v>
      </c>
      <c r="E20" s="6">
        <f>IF(antwoorden!E20="","",antwoorden!E20)</f>
        <v>169</v>
      </c>
      <c r="F20" s="8">
        <f>IF(antwoorden!F20="","",antwoorden!F20)</f>
        <v>5.39568345323741</v>
      </c>
    </row>
    <row r="21" spans="1:6" ht="15">
      <c r="A21" s="15">
        <f>IF(antwoorden!A21="","",antwoorden!A21)</f>
        <v>14</v>
      </c>
      <c r="B21" s="6">
        <f>IF(antwoorden!B21="","",antwoorden!B21)</f>
        <v>87</v>
      </c>
      <c r="C21" s="6">
        <f>IF(antwoorden!C21="","",antwoorden!C21)</f>
        <v>50</v>
      </c>
      <c r="D21" s="6">
        <f>IF(antwoorden!D21="","",antwoorden!D21)</f>
        <v>300</v>
      </c>
      <c r="E21" s="6">
        <f>IF(antwoorden!E21="","",antwoorden!E21)</f>
        <v>134</v>
      </c>
      <c r="F21" s="8">
        <f>IF(antwoorden!F21="","",antwoorden!F21)</f>
        <v>8.333333333333334</v>
      </c>
    </row>
    <row r="22" spans="1:6" ht="15">
      <c r="A22" s="15">
        <f>IF(antwoorden!A22="","",antwoorden!A22)</f>
        <v>15</v>
      </c>
      <c r="B22" s="6">
        <f>IF(antwoorden!B22="","",antwoorden!B22)</f>
        <v>80</v>
      </c>
      <c r="C22" s="6">
        <f>IF(antwoorden!C22="","",antwoorden!C22)</f>
        <v>100</v>
      </c>
      <c r="D22" s="6">
        <f>IF(antwoorden!D22="","",antwoorden!D22)</f>
        <v>750</v>
      </c>
      <c r="E22" s="6">
        <f>IF(antwoorden!E22="","",antwoorden!E22)</f>
        <v>167</v>
      </c>
      <c r="F22" s="8">
        <f>IF(antwoorden!F22="","",antwoorden!F22)</f>
        <v>3.7313432835820897</v>
      </c>
    </row>
    <row r="23" spans="1:6" ht="15">
      <c r="A23" s="15">
        <f>IF(antwoorden!A23="","",antwoorden!A23)</f>
        <v>16</v>
      </c>
      <c r="B23" s="6">
        <f>IF(antwoorden!B23="","",antwoorden!B23)</f>
        <v>93</v>
      </c>
      <c r="C23" s="6">
        <f>IF(antwoorden!C23="","",antwoorden!C23)</f>
        <v>110</v>
      </c>
      <c r="D23" s="6">
        <f>IF(antwoorden!D23="","",antwoorden!D23)</f>
        <v>600</v>
      </c>
      <c r="E23" s="6">
        <f>IF(antwoorden!E23="","",antwoorden!E23)</f>
        <v>132</v>
      </c>
      <c r="F23" s="7">
        <f>IF(antwoorden!F23="","",antwoorden!F23)</f>
        <v>18.181818181818183</v>
      </c>
    </row>
    <row r="24" spans="1:6" ht="15">
      <c r="A24" s="15">
        <f>IF(antwoorden!A24="","",antwoorden!A24)</f>
        <v>17</v>
      </c>
      <c r="B24" s="6">
        <f>IF(antwoorden!B24="","",antwoorden!B24)</f>
        <v>86</v>
      </c>
      <c r="C24" s="6">
        <f>IF(antwoorden!C24="","",antwoorden!C24)</f>
        <v>30</v>
      </c>
      <c r="D24" s="6">
        <f>IF(antwoorden!D24="","",antwoorden!D24)</f>
        <v>250</v>
      </c>
      <c r="E24" s="6">
        <f>IF(antwoorden!E24="","",antwoorden!E24)</f>
        <v>164</v>
      </c>
      <c r="F24" s="8">
        <f>IF(antwoorden!F24="","",antwoorden!F24)</f>
        <v>5.597014925373134</v>
      </c>
    </row>
    <row r="25" spans="1:6" ht="15">
      <c r="A25" s="15">
        <f>IF(antwoorden!A25="","",antwoorden!A25)</f>
        <v>18</v>
      </c>
      <c r="B25" s="6">
        <f>IF(antwoorden!B25="","",antwoorden!B25)</f>
        <v>99</v>
      </c>
      <c r="C25" s="6">
        <f>IF(antwoorden!C25="","",antwoorden!C25)</f>
        <v>80</v>
      </c>
      <c r="D25" s="6">
        <f>IF(antwoorden!D25="","",antwoorden!D25)</f>
        <v>450</v>
      </c>
      <c r="E25" s="6">
        <f>IF(antwoorden!E25="","",antwoorden!E25)</f>
        <v>131</v>
      </c>
      <c r="F25" s="7">
        <f>IF(antwoorden!F25="","",antwoorden!F25)</f>
        <v>10.784313725490197</v>
      </c>
    </row>
    <row r="26" spans="1:6" ht="15">
      <c r="A26" s="15">
        <f>IF(antwoorden!A26="","",antwoorden!A26)</f>
        <v>19</v>
      </c>
      <c r="B26" s="6">
        <f>IF(antwoorden!B26="","",antwoorden!B26)</f>
        <v>92</v>
      </c>
      <c r="C26" s="6">
        <f>IF(antwoorden!C26="","",antwoorden!C26)</f>
        <v>30</v>
      </c>
      <c r="D26" s="6">
        <f>IF(antwoorden!D26="","",antwoorden!D26)</f>
        <v>250</v>
      </c>
      <c r="E26" s="6">
        <f>IF(antwoorden!E26="","",antwoorden!E26)</f>
        <v>161</v>
      </c>
      <c r="F26" s="8">
        <f>IF(antwoorden!F26="","",antwoorden!F26)</f>
        <v>5.7251908396946565</v>
      </c>
    </row>
    <row r="27" spans="1:6" ht="15">
      <c r="A27" s="15">
        <f>IF(antwoorden!A27="","",antwoorden!A27)</f>
        <v>20</v>
      </c>
      <c r="B27" s="6">
        <f>IF(antwoorden!B27="","",antwoorden!B27)</f>
        <v>105</v>
      </c>
      <c r="C27" s="6">
        <f>IF(antwoorden!C27="","",antwoorden!C27)</f>
        <v>100</v>
      </c>
      <c r="D27" s="6">
        <f>IF(antwoorden!D27="","",antwoorden!D27)</f>
        <v>600</v>
      </c>
      <c r="E27" s="6">
        <f>IF(antwoorden!E27="","",antwoorden!E27)</f>
        <v>129</v>
      </c>
      <c r="F27" s="7">
        <f>IF(antwoorden!F27="","",antwoorden!F27)</f>
        <v>13.793103448275861</v>
      </c>
    </row>
    <row r="28" spans="1:6" ht="15">
      <c r="A28" s="15">
        <f>IF(antwoorden!A28="","",antwoorden!A28)</f>
        <v>21</v>
      </c>
      <c r="B28" s="6">
        <f>IF(antwoorden!B28="","",antwoorden!B28)</f>
        <v>98</v>
      </c>
      <c r="C28" s="6">
        <f>IF(antwoorden!C28="","",antwoorden!C28)</f>
        <v>100</v>
      </c>
      <c r="D28" s="6">
        <f>IF(antwoorden!D28="","",antwoorden!D28)</f>
        <v>750</v>
      </c>
      <c r="E28" s="6">
        <f>IF(antwoorden!E28="","",antwoorden!E28)</f>
        <v>159</v>
      </c>
      <c r="F28" s="7">
        <f>IF(antwoorden!F28="","",antwoorden!F28)</f>
        <v>4.237288135593221</v>
      </c>
    </row>
    <row r="29" spans="1:6" ht="15">
      <c r="A29" s="15">
        <f>IF(antwoorden!A29="","",antwoorden!A29)</f>
        <v>22</v>
      </c>
      <c r="B29" s="6">
        <f>IF(antwoorden!B29="","",antwoorden!B29)</f>
        <v>111</v>
      </c>
      <c r="C29" s="6">
        <f>IF(antwoorden!C29="","",antwoorden!C29)</f>
        <v>50</v>
      </c>
      <c r="D29" s="6">
        <f>IF(antwoorden!D29="","",antwoorden!D29)</f>
        <v>300</v>
      </c>
      <c r="E29" s="6">
        <f>IF(antwoorden!E29="","",antwoorden!E29)</f>
        <v>127</v>
      </c>
      <c r="F29" s="8">
        <f>IF(antwoorden!F29="","",antwoorden!F29)</f>
        <v>9.090909090909092</v>
      </c>
    </row>
    <row r="30" spans="1:6" ht="15">
      <c r="A30" s="15">
        <f>IF(antwoorden!A30="","",antwoorden!A30)</f>
        <v>23</v>
      </c>
      <c r="B30" s="6">
        <f>IF(antwoorden!B30="","",antwoorden!B30)</f>
        <v>104</v>
      </c>
      <c r="C30" s="6">
        <f>IF(antwoorden!C30="","",antwoorden!C30)</f>
        <v>30</v>
      </c>
      <c r="D30" s="6">
        <f>IF(antwoorden!D30="","",antwoorden!D30)</f>
        <v>250</v>
      </c>
      <c r="E30" s="6">
        <f>IF(antwoorden!E30="","",antwoorden!E30)</f>
        <v>156</v>
      </c>
      <c r="F30" s="8">
        <f>IF(antwoorden!F30="","",antwoorden!F30)</f>
        <v>5.9523809523809526</v>
      </c>
    </row>
    <row r="31" spans="1:6" ht="15">
      <c r="A31" s="15">
        <f>IF(antwoorden!A31="","",antwoorden!A31)</f>
        <v>24</v>
      </c>
      <c r="B31" s="6">
        <f>IF(antwoorden!B31="","",antwoorden!B31)</f>
        <v>117</v>
      </c>
      <c r="C31" s="6">
        <f>IF(antwoorden!C31="","",antwoorden!C31)</f>
        <v>100</v>
      </c>
      <c r="D31" s="6">
        <f>IF(antwoorden!D31="","",antwoorden!D31)</f>
        <v>600</v>
      </c>
      <c r="E31" s="6">
        <f>IF(antwoorden!E31="","",antwoorden!E31)</f>
        <v>126</v>
      </c>
      <c r="F31" s="7">
        <f>IF(antwoorden!F31="","",antwoorden!F31)</f>
        <v>15.384615384615385</v>
      </c>
    </row>
    <row r="32" spans="1:6" ht="15">
      <c r="A32" s="15">
        <f>IF(antwoorden!A32="","",antwoorden!A32)</f>
        <v>25</v>
      </c>
      <c r="B32" s="6">
        <f>IF(antwoorden!B32="","",antwoorden!B32)</f>
        <v>110</v>
      </c>
      <c r="C32" s="6">
        <f>IF(antwoorden!C32="","",antwoorden!C32)</f>
        <v>30</v>
      </c>
      <c r="D32" s="6">
        <f>IF(antwoorden!D32="","",antwoorden!D32)</f>
        <v>250</v>
      </c>
      <c r="E32" s="6">
        <f>IF(antwoorden!E32="","",antwoorden!E32)</f>
        <v>154</v>
      </c>
      <c r="F32" s="8">
        <f>IF(antwoorden!F32="","",antwoorden!F32)</f>
        <v>6.048387096774194</v>
      </c>
    </row>
    <row r="33" spans="1:6" ht="15">
      <c r="A33" s="15">
        <f>IF(antwoorden!A33="","",antwoorden!A33)</f>
        <v>26</v>
      </c>
      <c r="B33" s="6">
        <f>IF(antwoorden!B33="","",antwoorden!B33)</f>
        <v>123</v>
      </c>
      <c r="C33" s="6">
        <f>IF(antwoorden!C33="","",antwoorden!C33)</f>
        <v>50</v>
      </c>
      <c r="D33" s="6">
        <f>IF(antwoorden!D33="","",antwoorden!D33)</f>
        <v>300</v>
      </c>
      <c r="E33" s="6">
        <f>IF(antwoorden!E33="","",antwoorden!E33)</f>
        <v>124</v>
      </c>
      <c r="F33" s="8">
        <f>IF(antwoorden!F33="","",antwoorden!F33)</f>
        <v>9.45945945945946</v>
      </c>
    </row>
    <row r="34" spans="1:6" ht="15">
      <c r="A34" s="15">
        <f>IF(antwoorden!A34="","",antwoorden!A34)</f>
        <v>27</v>
      </c>
      <c r="B34" s="6">
        <f>IF(antwoorden!B34="","",antwoorden!B34)</f>
        <v>116</v>
      </c>
      <c r="C34" s="6">
        <f>IF(antwoorden!C34="","",antwoorden!C34)</f>
        <v>90</v>
      </c>
      <c r="D34" s="6">
        <f>IF(antwoorden!D34="","",antwoorden!D34)</f>
        <v>750</v>
      </c>
      <c r="E34" s="6">
        <f>IF(antwoorden!E34="","",antwoorden!E34)</f>
        <v>152</v>
      </c>
      <c r="F34" s="8">
        <f>IF(antwoorden!F34="","",antwoorden!F34)</f>
        <v>4.032258064516129</v>
      </c>
    </row>
    <row r="35" spans="1:6" ht="15">
      <c r="A35" s="15">
        <f>IF(antwoorden!A35="","",antwoorden!A35)</f>
        <v>28</v>
      </c>
      <c r="B35" s="6">
        <f>IF(antwoorden!B35="","",antwoorden!B35)</f>
        <v>129</v>
      </c>
      <c r="C35" s="6">
        <f>IF(antwoorden!C35="","",antwoorden!C35)</f>
        <v>100</v>
      </c>
      <c r="D35" s="6">
        <f>IF(antwoorden!D35="","",antwoorden!D35)</f>
        <v>600</v>
      </c>
      <c r="E35" s="6">
        <f>IF(antwoorden!E35="","",antwoorden!E35)</f>
        <v>123</v>
      </c>
      <c r="F35" s="7">
        <f>IF(antwoorden!F35="","",antwoorden!F35)</f>
        <v>17.391304347826086</v>
      </c>
    </row>
    <row r="36" spans="1:6" ht="15">
      <c r="A36" s="15">
        <f>IF(antwoorden!A36="","",antwoorden!A36)</f>
        <v>29</v>
      </c>
      <c r="B36" s="6">
        <f>IF(antwoorden!B36="","",antwoorden!B36)</f>
        <v>122</v>
      </c>
      <c r="C36" s="6">
        <f>IF(antwoorden!C36="","",antwoorden!C36)</f>
        <v>30</v>
      </c>
      <c r="D36" s="6">
        <f>IF(antwoorden!D36="","",antwoorden!D36)</f>
        <v>250</v>
      </c>
      <c r="E36" s="6">
        <f>IF(antwoorden!E36="","",antwoorden!E36)</f>
        <v>149</v>
      </c>
      <c r="F36" s="8">
        <f>IF(antwoorden!F36="","",antwoorden!F36)</f>
        <v>6.302521008403361</v>
      </c>
    </row>
    <row r="37" spans="1:6" ht="15">
      <c r="A37" s="15">
        <f>IF(antwoorden!A37="","",antwoorden!A37)</f>
        <v>30</v>
      </c>
      <c r="B37" s="6">
        <f>IF(antwoorden!B37="","",antwoorden!B37)</f>
        <v>135</v>
      </c>
      <c r="C37" s="6">
        <f>IF(antwoorden!C37="","",antwoorden!C37)</f>
        <v>70</v>
      </c>
      <c r="D37" s="6">
        <f>IF(antwoorden!D37="","",antwoorden!D37)</f>
        <v>450</v>
      </c>
      <c r="E37" s="6">
        <f>IF(antwoorden!E37="","",antwoorden!E37)</f>
        <v>121</v>
      </c>
      <c r="F37" s="7">
        <f>IF(antwoorden!F37="","",antwoorden!F37)</f>
        <v>10.784313725490197</v>
      </c>
    </row>
    <row r="38" spans="1:6" ht="15">
      <c r="A38" s="15">
        <f>IF(antwoorden!A38="","",antwoorden!A38)</f>
        <v>31</v>
      </c>
      <c r="B38" s="6">
        <f>IF(antwoorden!B38="","",antwoorden!B38)</f>
        <v>128</v>
      </c>
      <c r="C38" s="6">
        <f>IF(antwoorden!C38="","",antwoorden!C38)</f>
        <v>30</v>
      </c>
      <c r="D38" s="6">
        <f>IF(antwoorden!D38="","",antwoorden!D38)</f>
        <v>250</v>
      </c>
      <c r="E38" s="6">
        <f>IF(antwoorden!E38="","",antwoorden!E38)</f>
        <v>147</v>
      </c>
      <c r="F38" s="8">
        <f>IF(antwoorden!F38="","",antwoorden!F38)</f>
        <v>6.410256410256411</v>
      </c>
    </row>
    <row r="39" spans="1:6" ht="15">
      <c r="A39" s="15">
        <f>IF(antwoorden!A39="","",antwoorden!A39)</f>
        <v>32</v>
      </c>
      <c r="B39" s="6">
        <f>IF(antwoorden!B39="","",antwoorden!B39)</f>
        <v>141</v>
      </c>
      <c r="C39" s="6">
        <f>IF(antwoorden!C39="","",antwoorden!C39)</f>
        <v>100</v>
      </c>
      <c r="D39" s="6">
        <f>IF(antwoorden!D39="","",antwoorden!D39)</f>
        <v>600</v>
      </c>
      <c r="E39" s="6">
        <f>IF(antwoorden!E39="","",antwoorden!E39)</f>
        <v>120</v>
      </c>
      <c r="F39" s="7">
        <f>IF(antwoorden!F39="","",antwoorden!F39)</f>
        <v>20</v>
      </c>
    </row>
    <row r="40" spans="1:6" ht="15">
      <c r="A40" s="15">
        <f>IF(antwoorden!A40="","",antwoorden!A40)</f>
        <v>33</v>
      </c>
      <c r="B40" s="6">
        <f>IF(antwoorden!B40="","",antwoorden!B40)</f>
        <v>134</v>
      </c>
      <c r="C40" s="6">
        <f>IF(antwoorden!C40="","",antwoorden!C40)</f>
        <v>90</v>
      </c>
      <c r="D40" s="6">
        <f>IF(antwoorden!D40="","",antwoorden!D40)</f>
        <v>750</v>
      </c>
      <c r="E40" s="6">
        <f>IF(antwoorden!E40="","",antwoorden!E40)</f>
        <v>145</v>
      </c>
      <c r="F40" s="8">
        <f>IF(antwoorden!F40="","",antwoorden!F40)</f>
        <v>4.545454545454546</v>
      </c>
    </row>
    <row r="41" spans="1:6" ht="15">
      <c r="A41" s="15">
        <f>IF(antwoorden!A41="","",antwoorden!A41)</f>
        <v>34</v>
      </c>
      <c r="B41" s="6">
        <f>IF(antwoorden!B41="","",antwoorden!B41)</f>
        <v>147</v>
      </c>
      <c r="C41" s="6">
        <f>IF(antwoorden!C41="","",antwoorden!C41)</f>
        <v>50</v>
      </c>
      <c r="D41" s="6">
        <f>IF(antwoorden!D41="","",antwoorden!D41)</f>
        <v>300</v>
      </c>
      <c r="E41" s="6">
        <f>IF(antwoorden!E41="","",antwoorden!E41)</f>
        <v>118</v>
      </c>
      <c r="F41" s="7">
        <f>IF(antwoorden!F41="","",antwoorden!F41)</f>
        <v>10.294117647058824</v>
      </c>
    </row>
    <row r="42" spans="1:6" ht="15">
      <c r="A42" s="15">
        <f>IF(antwoorden!A42="","",antwoorden!A42)</f>
        <v>35</v>
      </c>
      <c r="B42" s="6">
        <f>IF(antwoorden!B42="","",antwoorden!B42)</f>
        <v>140</v>
      </c>
      <c r="C42" s="6">
        <f>IF(antwoorden!C42="","",antwoorden!C42)</f>
        <v>30</v>
      </c>
      <c r="D42" s="6">
        <f>IF(antwoorden!D42="","",antwoorden!D42)</f>
        <v>250</v>
      </c>
      <c r="E42" s="6">
        <f>IF(antwoorden!E42="","",antwoorden!E42)</f>
        <v>143</v>
      </c>
      <c r="F42" s="8">
        <f>IF(antwoorden!F42="","",antwoorden!F42)</f>
        <v>6.6371681415929205</v>
      </c>
    </row>
    <row r="43" spans="1:6" ht="15">
      <c r="A43" s="15">
        <f>IF(antwoorden!A43="","",antwoorden!A43)</f>
        <v>36</v>
      </c>
      <c r="B43" s="6">
        <f>IF(antwoorden!B43="","",antwoorden!B43)</f>
        <v>153</v>
      </c>
      <c r="C43" s="6">
        <f>IF(antwoorden!C43="","",antwoorden!C43)</f>
        <v>90</v>
      </c>
      <c r="D43" s="6">
        <f>IF(antwoorden!D43="","",antwoorden!D43)</f>
        <v>600</v>
      </c>
      <c r="E43" s="6">
        <f>IF(antwoorden!E43="","",antwoorden!E43)</f>
        <v>117</v>
      </c>
      <c r="F43" s="7">
        <f>IF(antwoorden!F43="","",antwoorden!F43)</f>
        <v>14.814814814814815</v>
      </c>
    </row>
    <row r="44" spans="1:6" ht="15">
      <c r="A44" s="15">
        <f>IF(antwoorden!A44="","",antwoorden!A44)</f>
        <v>37</v>
      </c>
      <c r="B44" s="6">
        <f>IF(antwoorden!B44="","",antwoorden!B44)</f>
        <v>146</v>
      </c>
      <c r="C44" s="6">
        <f>IF(antwoorden!C44="","",antwoorden!C44)</f>
        <v>30</v>
      </c>
      <c r="D44" s="6">
        <f>IF(antwoorden!D44="","",antwoorden!D44)</f>
        <v>250</v>
      </c>
      <c r="E44" s="6">
        <f>IF(antwoorden!E44="","",antwoorden!E44)</f>
        <v>141</v>
      </c>
      <c r="F44" s="8">
        <f>IF(antwoorden!F44="","",antwoorden!F44)</f>
        <v>6.756756756756757</v>
      </c>
    </row>
    <row r="45" spans="1:6" ht="15">
      <c r="A45" s="15">
        <f>IF(antwoorden!A45="","",antwoorden!A45)</f>
        <v>38</v>
      </c>
      <c r="B45" s="6">
        <f>IF(antwoorden!B45="","",antwoorden!B45)</f>
        <v>159</v>
      </c>
      <c r="C45" s="6">
        <f>IF(antwoorden!C45="","",antwoorden!C45)</f>
        <v>50</v>
      </c>
      <c r="D45" s="6">
        <f>IF(antwoorden!D45="","",antwoorden!D45)</f>
        <v>300</v>
      </c>
      <c r="E45" s="6">
        <f>IF(antwoorden!E45="","",antwoorden!E45)</f>
        <v>116</v>
      </c>
      <c r="F45" s="7">
        <f>IF(antwoorden!F45="","",antwoorden!F45)</f>
        <v>10.606060606060606</v>
      </c>
    </row>
    <row r="46" spans="1:6" ht="15">
      <c r="A46" s="15">
        <f>IF(antwoorden!A46="","",antwoorden!A46)</f>
        <v>39</v>
      </c>
      <c r="B46" s="6">
        <f>IF(antwoorden!B46="","",antwoorden!B46)</f>
        <v>152</v>
      </c>
      <c r="C46" s="6">
        <f>IF(antwoorden!C46="","",antwoorden!C46)</f>
        <v>80</v>
      </c>
      <c r="D46" s="6">
        <f>IF(antwoorden!D46="","",antwoorden!D46)</f>
        <v>750</v>
      </c>
      <c r="E46" s="6">
        <f>IF(antwoorden!E46="","",antwoorden!E46)</f>
        <v>139</v>
      </c>
      <c r="F46" s="8">
        <f>IF(antwoorden!F46="","",antwoorden!F46)</f>
        <v>4.237288135593221</v>
      </c>
    </row>
    <row r="47" spans="1:6" ht="15">
      <c r="A47" s="15">
        <f>IF(antwoorden!A47="","",antwoorden!A47)</f>
        <v>40</v>
      </c>
      <c r="B47" s="6">
        <f>IF(antwoorden!B47="","",antwoorden!B47)</f>
        <v>165</v>
      </c>
      <c r="C47" s="6">
        <f>IF(antwoorden!C47="","",antwoorden!C47)</f>
        <v>90</v>
      </c>
      <c r="D47" s="6">
        <f>IF(antwoorden!D47="","",antwoorden!D47)</f>
        <v>600</v>
      </c>
      <c r="E47" s="6">
        <f>IF(antwoorden!E47="","",antwoorden!E47)</f>
        <v>114</v>
      </c>
      <c r="F47" s="7">
        <f>IF(antwoorden!F47="","",antwoorden!F47)</f>
        <v>16.666666666666668</v>
      </c>
    </row>
    <row r="48" spans="1:6" ht="15">
      <c r="A48" s="15">
        <f>IF(antwoorden!A48="","",antwoorden!A48)</f>
        <v>41</v>
      </c>
      <c r="B48" s="6">
        <f>IF(antwoorden!B48="","",antwoorden!B48)</f>
        <v>158</v>
      </c>
      <c r="C48" s="6">
        <f>IF(antwoorden!C48="","",antwoorden!C48)</f>
        <v>30</v>
      </c>
      <c r="D48" s="6">
        <f>IF(antwoorden!D48="","",antwoorden!D48)</f>
        <v>250</v>
      </c>
      <c r="E48" s="6">
        <f>IF(antwoorden!E48="","",antwoorden!E48)</f>
        <v>137</v>
      </c>
      <c r="F48" s="8">
        <f>IF(antwoorden!F48="","",antwoorden!F48)</f>
        <v>7.009345794392523</v>
      </c>
    </row>
    <row r="49" spans="1:6" ht="15">
      <c r="A49" s="15">
        <f>IF(antwoorden!A49="","",antwoorden!A49)</f>
        <v>42</v>
      </c>
      <c r="B49" s="6">
        <f>IF(antwoorden!B49="","",antwoorden!B49)</f>
        <v>171</v>
      </c>
      <c r="C49" s="6">
        <f>IF(antwoorden!C49="","",antwoorden!C49)</f>
        <v>70</v>
      </c>
      <c r="D49" s="6">
        <f>IF(antwoorden!D49="","",antwoorden!D49)</f>
        <v>450</v>
      </c>
      <c r="E49" s="6">
        <f>IF(antwoorden!E49="","",antwoorden!E49)</f>
        <v>113</v>
      </c>
      <c r="F49" s="7">
        <f>IF(antwoorden!F49="","",antwoorden!F49)</f>
        <v>12.790697674418604</v>
      </c>
    </row>
    <row r="50" spans="1:6" ht="15">
      <c r="A50" s="15">
        <f>IF(antwoorden!A50="","",antwoorden!A50)</f>
        <v>43</v>
      </c>
      <c r="B50" s="6">
        <f>IF(antwoorden!B50="","",antwoorden!B50)</f>
        <v>164</v>
      </c>
      <c r="C50" s="6">
        <f>IF(antwoorden!C50="","",antwoorden!C50)</f>
        <v>30</v>
      </c>
      <c r="D50" s="6">
        <f>IF(antwoorden!D50="","",antwoorden!D50)</f>
        <v>250</v>
      </c>
      <c r="E50" s="6">
        <f>IF(antwoorden!E50="","",antwoorden!E50)</f>
        <v>135</v>
      </c>
      <c r="F50" s="8">
        <f>IF(antwoorden!F50="","",antwoorden!F50)</f>
        <v>7.142857142857143</v>
      </c>
    </row>
    <row r="51" spans="1:6" ht="15">
      <c r="A51" s="15">
        <f>IF(antwoorden!A51="","",antwoorden!A51)</f>
        <v>44</v>
      </c>
      <c r="B51" s="6">
        <f>IF(antwoorden!B51="","",antwoorden!B51)</f>
        <v>177</v>
      </c>
      <c r="C51" s="6">
        <f>IF(antwoorden!C51="","",antwoorden!C51)</f>
        <v>90</v>
      </c>
      <c r="D51" s="6">
        <f>IF(antwoorden!D51="","",antwoorden!D51)</f>
        <v>600</v>
      </c>
      <c r="E51" s="6">
        <f>IF(antwoorden!E51="","",antwoorden!E51)</f>
        <v>112</v>
      </c>
      <c r="F51" s="7">
        <f>IF(antwoorden!F51="","",antwoorden!F51)</f>
        <v>18.181818181818183</v>
      </c>
    </row>
    <row r="52" spans="1:6" ht="15">
      <c r="A52" s="15">
        <f>IF(antwoorden!A52="","",antwoorden!A52)</f>
        <v>45</v>
      </c>
      <c r="B52" s="6">
        <f>IF(antwoorden!B52="","",antwoorden!B52)</f>
        <v>170</v>
      </c>
      <c r="C52" s="6">
        <f>IF(antwoorden!C52="","",antwoorden!C52)</f>
        <v>80</v>
      </c>
      <c r="D52" s="6">
        <f>IF(antwoorden!D52="","",antwoorden!D52)</f>
        <v>750</v>
      </c>
      <c r="E52" s="6">
        <f>IF(antwoorden!E52="","",antwoorden!E52)</f>
        <v>133</v>
      </c>
      <c r="F52" s="8">
        <f>IF(antwoorden!F52="","",antwoorden!F52)</f>
        <v>4.716981132075472</v>
      </c>
    </row>
    <row r="53" spans="1:6" ht="15">
      <c r="A53" s="14"/>
      <c r="B53" s="20"/>
      <c r="C53" s="20"/>
      <c r="D53" s="20"/>
      <c r="E53" s="20"/>
      <c r="F53" s="28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</sheetData>
  <mergeCells count="1">
    <mergeCell ref="H3:I3"/>
  </mergeCells>
  <printOptions/>
  <pageMargins left="0.75" right="0.75" top="0.62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71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7109375" style="11" customWidth="1"/>
    <col min="4" max="4" width="8.7109375" style="11" bestFit="1" customWidth="1"/>
    <col min="5" max="5" width="5.7109375" style="11" customWidth="1"/>
    <col min="6" max="6" width="9.28125" style="11" bestFit="1" customWidth="1"/>
    <col min="7" max="10" width="5.7109375" style="11" customWidth="1"/>
    <col min="11" max="11" width="8.7109375" style="11" bestFit="1" customWidth="1"/>
    <col min="12" max="12" width="5.8515625" style="11" customWidth="1"/>
    <col min="13" max="14" width="5.7109375" style="11" customWidth="1"/>
    <col min="15" max="15" width="10.421875" style="11" customWidth="1"/>
    <col min="16" max="19" width="60.421875" style="11" customWidth="1"/>
    <col min="20" max="20" width="10.7109375" style="11" bestFit="1" customWidth="1"/>
    <col min="21" max="21" width="6.421875" style="11" bestFit="1" customWidth="1"/>
    <col min="22" max="22" width="6.421875" style="11" customWidth="1"/>
    <col min="23" max="23" width="7.7109375" style="11" bestFit="1" customWidth="1"/>
    <col min="24" max="24" width="7.7109375" style="11" customWidth="1"/>
    <col min="25" max="25" width="9.140625" style="11" bestFit="1" customWidth="1"/>
    <col min="26" max="26" width="6.421875" style="11" bestFit="1" customWidth="1"/>
    <col min="27" max="28" width="6.421875" style="11" customWidth="1"/>
    <col min="29" max="29" width="5.7109375" style="11" customWidth="1"/>
    <col min="30" max="30" width="10.140625" style="11" bestFit="1" customWidth="1"/>
    <col min="31" max="16384" width="5.7109375" style="11" customWidth="1"/>
  </cols>
  <sheetData>
    <row r="1" ht="15.75">
      <c r="A1" s="72"/>
    </row>
    <row r="3" spans="1:18" ht="15">
      <c r="A3" s="1" t="s">
        <v>64</v>
      </c>
      <c r="B3" s="9"/>
      <c r="C3" s="1" t="s">
        <v>20</v>
      </c>
      <c r="D3" s="9"/>
      <c r="E3" s="9"/>
      <c r="F3" s="9"/>
      <c r="G3" s="9"/>
      <c r="H3" s="81">
        <f ca="1">NOW()</f>
        <v>40561.46818171296</v>
      </c>
      <c r="I3" s="82"/>
      <c r="J3" s="1" t="s">
        <v>21</v>
      </c>
      <c r="K3" s="1">
        <v>3</v>
      </c>
      <c r="L3" s="1" t="s">
        <v>12</v>
      </c>
      <c r="M3" s="9"/>
      <c r="N3" s="9"/>
      <c r="O3" s="9"/>
      <c r="P3" s="9"/>
      <c r="Q3" s="9"/>
      <c r="R3" s="9"/>
    </row>
    <row r="4" spans="1:30" ht="15">
      <c r="A4" s="1"/>
      <c r="B4" s="9"/>
      <c r="C4" s="1"/>
      <c r="D4" s="9"/>
      <c r="E4" s="9"/>
      <c r="F4" s="9"/>
      <c r="G4" s="9"/>
      <c r="H4" s="10"/>
      <c r="J4" s="1"/>
      <c r="K4" s="1"/>
      <c r="L4" s="1"/>
      <c r="M4" s="9"/>
      <c r="N4" s="9"/>
      <c r="O4" s="9"/>
      <c r="P4" s="9"/>
      <c r="Q4" s="14"/>
      <c r="R4" s="9"/>
      <c r="AD4" s="11" t="s">
        <v>44</v>
      </c>
    </row>
    <row r="5" spans="1:30" ht="15">
      <c r="A5" s="1"/>
      <c r="B5" s="9"/>
      <c r="C5" s="1"/>
      <c r="D5" s="1"/>
      <c r="E5" s="1"/>
      <c r="F5" s="1"/>
      <c r="G5" s="9"/>
      <c r="H5" s="1" t="s">
        <v>13</v>
      </c>
      <c r="I5" s="1" t="s">
        <v>14</v>
      </c>
      <c r="J5" s="1" t="s">
        <v>15</v>
      </c>
      <c r="K5" s="1" t="s">
        <v>16</v>
      </c>
      <c r="L5" s="75" t="s">
        <v>68</v>
      </c>
      <c r="M5" s="12"/>
      <c r="N5" s="12"/>
      <c r="O5" s="12"/>
      <c r="P5" s="12"/>
      <c r="Q5" s="12"/>
      <c r="R5" s="9"/>
      <c r="W5" s="11" t="s">
        <v>45</v>
      </c>
      <c r="AD5" s="11">
        <f>MAX(AD8:AD47)</f>
        <v>300</v>
      </c>
    </row>
    <row r="6" spans="1:23" ht="16.5">
      <c r="A6" s="13" t="s">
        <v>0</v>
      </c>
      <c r="B6" s="2" t="s">
        <v>23</v>
      </c>
      <c r="C6" s="3" t="s">
        <v>22</v>
      </c>
      <c r="D6" s="3" t="s">
        <v>24</v>
      </c>
      <c r="E6" s="3" t="s">
        <v>25</v>
      </c>
      <c r="F6" s="2" t="s">
        <v>26</v>
      </c>
      <c r="G6" s="9"/>
      <c r="H6" s="2" t="s">
        <v>27</v>
      </c>
      <c r="I6" s="2" t="s">
        <v>28</v>
      </c>
      <c r="J6" s="2" t="s">
        <v>29</v>
      </c>
      <c r="K6" s="2" t="s">
        <v>30</v>
      </c>
      <c r="L6" s="76" t="s">
        <v>69</v>
      </c>
      <c r="M6" s="12"/>
      <c r="N6" s="12"/>
      <c r="O6" s="14"/>
      <c r="P6" s="14"/>
      <c r="Q6" s="14"/>
      <c r="R6" s="9"/>
      <c r="W6" s="27">
        <f>MAX(E8:E47)</f>
        <v>189</v>
      </c>
    </row>
    <row r="7" spans="1:30" ht="15">
      <c r="A7" s="15"/>
      <c r="B7" s="5" t="s">
        <v>9</v>
      </c>
      <c r="C7" s="4" t="s">
        <v>11</v>
      </c>
      <c r="D7" s="4" t="s">
        <v>6</v>
      </c>
      <c r="E7" s="4" t="s">
        <v>11</v>
      </c>
      <c r="F7" s="4" t="s">
        <v>7</v>
      </c>
      <c r="G7" s="9"/>
      <c r="H7" s="4" t="s">
        <v>7</v>
      </c>
      <c r="I7" s="4" t="s">
        <v>7</v>
      </c>
      <c r="J7" s="4" t="s">
        <v>7</v>
      </c>
      <c r="K7" s="4" t="s">
        <v>7</v>
      </c>
      <c r="L7" s="77" t="s">
        <v>11</v>
      </c>
      <c r="M7" s="12"/>
      <c r="N7" s="14"/>
      <c r="O7" s="14"/>
      <c r="P7" s="14"/>
      <c r="Q7" s="14"/>
      <c r="R7" s="9"/>
      <c r="T7" s="19" t="s">
        <v>36</v>
      </c>
      <c r="U7" s="19" t="s">
        <v>37</v>
      </c>
      <c r="V7" s="25" t="s">
        <v>17</v>
      </c>
      <c r="W7" s="21" t="s">
        <v>40</v>
      </c>
      <c r="X7" s="21" t="s">
        <v>41</v>
      </c>
      <c r="Y7" s="19" t="s">
        <v>38</v>
      </c>
      <c r="Z7" s="19" t="s">
        <v>39</v>
      </c>
      <c r="AA7" s="11" t="s">
        <v>18</v>
      </c>
      <c r="AB7" s="11" t="s">
        <v>42</v>
      </c>
      <c r="AC7" s="26" t="s">
        <v>19</v>
      </c>
      <c r="AD7" s="11" t="s">
        <v>43</v>
      </c>
    </row>
    <row r="8" spans="1:30" ht="15">
      <c r="A8" s="15">
        <v>1</v>
      </c>
      <c r="B8" s="6">
        <f aca="true" t="shared" si="0" ref="B8:B52">ROUND(40+A8*3+5*(-1)^A8,0)</f>
        <v>38</v>
      </c>
      <c r="C8" s="6">
        <f>ROUND(T8/5,0)*5</f>
        <v>40</v>
      </c>
      <c r="D8" s="6">
        <f aca="true" t="shared" si="1" ref="D8:D52">ROUND(U8/50,0)*50</f>
        <v>250</v>
      </c>
      <c r="E8" s="6">
        <f aca="true" t="shared" si="2" ref="E8:E52">ROUND(W8,0)</f>
        <v>189</v>
      </c>
      <c r="F8" s="8">
        <f aca="true" t="shared" si="3" ref="F8:F52">J8</f>
        <v>5.033557046979865</v>
      </c>
      <c r="G8" s="9"/>
      <c r="H8" s="6">
        <f aca="true" t="shared" si="4" ref="H8:H52">B8/3.6</f>
        <v>10.555555555555555</v>
      </c>
      <c r="I8" s="7">
        <f aca="true" t="shared" si="5" ref="I8:I52">D8/C8</f>
        <v>6.25</v>
      </c>
      <c r="J8" s="7">
        <f aca="true" t="shared" si="6" ref="J8:J52">(1000-D8)/(E8-C8)</f>
        <v>5.033557046979865</v>
      </c>
      <c r="K8" s="8">
        <f aca="true" t="shared" si="7" ref="K8:K52">1000/E8</f>
        <v>5.291005291005291</v>
      </c>
      <c r="L8" s="78">
        <f>1000/F8</f>
        <v>198.66666666666669</v>
      </c>
      <c r="M8" s="12"/>
      <c r="N8" s="17"/>
      <c r="O8" s="18"/>
      <c r="R8" s="9"/>
      <c r="T8" s="6">
        <f aca="true" t="shared" si="8" ref="T8:T52">IF(ROUND(A8/4,0)=A8/4,0.8*W8,IF(ROUND(A8/3,0)=A8/3,0.6*W8,IF(ROUND(A8/2,0)=A8/2,0.4*W8,IF(ROUND(A8/1,0)=A8/1,0.2*W8))))</f>
        <v>37.735849056603776</v>
      </c>
      <c r="U8" s="6">
        <f aca="true" t="shared" si="9" ref="U8:U52">T8*V8</f>
        <v>250.00000000000003</v>
      </c>
      <c r="V8" s="7">
        <f aca="true" t="shared" si="10" ref="V8:V52">IF(EVEN(A8)=A8,0.75*AC8,1.25*AC8)</f>
        <v>6.625</v>
      </c>
      <c r="W8" s="6">
        <f aca="true" t="shared" si="11" ref="W8:W52">X8/AC8</f>
        <v>188.67924528301887</v>
      </c>
      <c r="X8" s="6">
        <v>1000</v>
      </c>
      <c r="Y8" s="6">
        <f aca="true" t="shared" si="12" ref="Y8:Y52">W8-T8</f>
        <v>150.9433962264151</v>
      </c>
      <c r="Z8" s="16">
        <f aca="true" t="shared" si="13" ref="Z8:Z52">X8-U8</f>
        <v>750</v>
      </c>
      <c r="AA8" s="23">
        <f aca="true" t="shared" si="14" ref="AA8:AA52">Z8/Y8</f>
        <v>4.96875</v>
      </c>
      <c r="AB8" s="23">
        <f aca="true" t="shared" si="15" ref="AB8:AB52">V8/AA8</f>
        <v>1.3333333333333333</v>
      </c>
      <c r="AC8" s="23">
        <f aca="true" t="shared" si="16" ref="AC8:AC52">6+0.75*(-1)^A8+A8/20</f>
        <v>5.3</v>
      </c>
      <c r="AD8" s="22">
        <f aca="true" t="shared" si="17" ref="AD8:AD52">1000/F8</f>
        <v>198.66666666666669</v>
      </c>
    </row>
    <row r="9" spans="1:30" ht="15">
      <c r="A9" s="15">
        <v>2</v>
      </c>
      <c r="B9" s="6">
        <f t="shared" si="0"/>
        <v>51</v>
      </c>
      <c r="C9" s="6">
        <f aca="true" t="shared" si="18" ref="C9:C52">ROUND(T9/10,0)*10</f>
        <v>60</v>
      </c>
      <c r="D9" s="6">
        <f t="shared" si="1"/>
        <v>300</v>
      </c>
      <c r="E9" s="6">
        <f t="shared" si="2"/>
        <v>146</v>
      </c>
      <c r="F9" s="8">
        <f t="shared" si="3"/>
        <v>8.13953488372093</v>
      </c>
      <c r="G9" s="9"/>
      <c r="H9" s="6">
        <f t="shared" si="4"/>
        <v>14.166666666666666</v>
      </c>
      <c r="I9" s="7">
        <f t="shared" si="5"/>
        <v>5</v>
      </c>
      <c r="J9" s="7">
        <f t="shared" si="6"/>
        <v>8.13953488372093</v>
      </c>
      <c r="K9" s="8">
        <f t="shared" si="7"/>
        <v>6.8493150684931505</v>
      </c>
      <c r="L9" s="78">
        <f aca="true" t="shared" si="19" ref="L9:L52">1000/F9</f>
        <v>122.85714285714285</v>
      </c>
      <c r="M9" s="12"/>
      <c r="N9" s="17"/>
      <c r="O9" s="18"/>
      <c r="R9" s="9"/>
      <c r="T9" s="6">
        <f t="shared" si="8"/>
        <v>58.39416058394161</v>
      </c>
      <c r="U9" s="6">
        <f t="shared" si="9"/>
        <v>300</v>
      </c>
      <c r="V9" s="7">
        <f t="shared" si="10"/>
        <v>5.137499999999999</v>
      </c>
      <c r="W9" s="6">
        <f t="shared" si="11"/>
        <v>145.98540145985402</v>
      </c>
      <c r="X9" s="6">
        <v>1000</v>
      </c>
      <c r="Y9" s="6">
        <f t="shared" si="12"/>
        <v>87.5912408759124</v>
      </c>
      <c r="Z9" s="16">
        <f t="shared" si="13"/>
        <v>700</v>
      </c>
      <c r="AA9" s="23">
        <f t="shared" si="14"/>
        <v>7.991666666666667</v>
      </c>
      <c r="AB9" s="23">
        <f t="shared" si="15"/>
        <v>0.6428571428571427</v>
      </c>
      <c r="AC9" s="23">
        <f t="shared" si="16"/>
        <v>6.85</v>
      </c>
      <c r="AD9" s="22">
        <f t="shared" si="17"/>
        <v>122.85714285714285</v>
      </c>
    </row>
    <row r="10" spans="1:30" ht="15">
      <c r="A10" s="15">
        <v>3</v>
      </c>
      <c r="B10" s="6">
        <f t="shared" si="0"/>
        <v>44</v>
      </c>
      <c r="C10" s="6">
        <f t="shared" si="18"/>
        <v>110</v>
      </c>
      <c r="D10" s="6">
        <f t="shared" si="1"/>
        <v>750</v>
      </c>
      <c r="E10" s="6">
        <f t="shared" si="2"/>
        <v>185</v>
      </c>
      <c r="F10" s="8">
        <f t="shared" si="3"/>
        <v>3.3333333333333335</v>
      </c>
      <c r="G10" s="9"/>
      <c r="H10" s="6">
        <f t="shared" si="4"/>
        <v>12.222222222222221</v>
      </c>
      <c r="I10" s="8">
        <f t="shared" si="5"/>
        <v>6.818181818181818</v>
      </c>
      <c r="J10" s="8">
        <f t="shared" si="6"/>
        <v>3.3333333333333335</v>
      </c>
      <c r="K10" s="8">
        <f t="shared" si="7"/>
        <v>5.405405405405405</v>
      </c>
      <c r="L10" s="78">
        <f t="shared" si="19"/>
        <v>300</v>
      </c>
      <c r="M10" s="12"/>
      <c r="N10" s="17"/>
      <c r="O10" s="18"/>
      <c r="R10" s="9"/>
      <c r="T10" s="6">
        <f t="shared" si="8"/>
        <v>111.1111111111111</v>
      </c>
      <c r="U10" s="6">
        <f t="shared" si="9"/>
        <v>749.9999999999999</v>
      </c>
      <c r="V10" s="7">
        <f t="shared" si="10"/>
        <v>6.75</v>
      </c>
      <c r="W10" s="6">
        <f t="shared" si="11"/>
        <v>185.18518518518516</v>
      </c>
      <c r="X10" s="6">
        <v>1000</v>
      </c>
      <c r="Y10" s="6">
        <f t="shared" si="12"/>
        <v>74.07407407407406</v>
      </c>
      <c r="Z10" s="16">
        <f t="shared" si="13"/>
        <v>250.0000000000001</v>
      </c>
      <c r="AA10" s="23">
        <f t="shared" si="14"/>
        <v>3.375000000000002</v>
      </c>
      <c r="AB10" s="23">
        <f t="shared" si="15"/>
        <v>1.9999999999999987</v>
      </c>
      <c r="AC10" s="23">
        <f t="shared" si="16"/>
        <v>5.4</v>
      </c>
      <c r="AD10" s="22">
        <f t="shared" si="17"/>
        <v>300</v>
      </c>
    </row>
    <row r="11" spans="1:30" ht="15">
      <c r="A11" s="15">
        <v>4</v>
      </c>
      <c r="B11" s="6">
        <f t="shared" si="0"/>
        <v>57</v>
      </c>
      <c r="C11" s="6">
        <f t="shared" si="18"/>
        <v>120</v>
      </c>
      <c r="D11" s="6">
        <f t="shared" si="1"/>
        <v>600</v>
      </c>
      <c r="E11" s="6">
        <f t="shared" si="2"/>
        <v>144</v>
      </c>
      <c r="F11" s="7">
        <f t="shared" si="3"/>
        <v>16.666666666666668</v>
      </c>
      <c r="G11" s="9"/>
      <c r="H11" s="6">
        <f t="shared" si="4"/>
        <v>15.833333333333332</v>
      </c>
      <c r="I11" s="8">
        <f t="shared" si="5"/>
        <v>5</v>
      </c>
      <c r="J11" s="7">
        <f t="shared" si="6"/>
        <v>16.666666666666668</v>
      </c>
      <c r="K11" s="8">
        <f t="shared" si="7"/>
        <v>6.944444444444445</v>
      </c>
      <c r="L11" s="78">
        <f t="shared" si="19"/>
        <v>59.99999999999999</v>
      </c>
      <c r="M11" s="12"/>
      <c r="N11" s="17"/>
      <c r="O11" s="18"/>
      <c r="R11" s="9"/>
      <c r="T11" s="6">
        <f t="shared" si="8"/>
        <v>115.10791366906474</v>
      </c>
      <c r="U11" s="6">
        <f t="shared" si="9"/>
        <v>600</v>
      </c>
      <c r="V11" s="7">
        <f t="shared" si="10"/>
        <v>5.2125</v>
      </c>
      <c r="W11" s="6">
        <f t="shared" si="11"/>
        <v>143.88489208633092</v>
      </c>
      <c r="X11" s="6">
        <v>1000</v>
      </c>
      <c r="Y11" s="6">
        <f t="shared" si="12"/>
        <v>28.77697841726618</v>
      </c>
      <c r="Z11" s="16">
        <f t="shared" si="13"/>
        <v>400</v>
      </c>
      <c r="AA11" s="23">
        <f t="shared" si="14"/>
        <v>13.900000000000004</v>
      </c>
      <c r="AB11" s="23">
        <f t="shared" si="15"/>
        <v>0.37499999999999994</v>
      </c>
      <c r="AC11" s="23">
        <f t="shared" si="16"/>
        <v>6.95</v>
      </c>
      <c r="AD11" s="22">
        <f t="shared" si="17"/>
        <v>59.99999999999999</v>
      </c>
    </row>
    <row r="12" spans="1:30" ht="15">
      <c r="A12" s="15">
        <v>5</v>
      </c>
      <c r="B12" s="6">
        <f t="shared" si="0"/>
        <v>50</v>
      </c>
      <c r="C12" s="6">
        <f t="shared" si="18"/>
        <v>40</v>
      </c>
      <c r="D12" s="6">
        <f t="shared" si="1"/>
        <v>250</v>
      </c>
      <c r="E12" s="6">
        <f t="shared" si="2"/>
        <v>182</v>
      </c>
      <c r="F12" s="8">
        <f t="shared" si="3"/>
        <v>5.28169014084507</v>
      </c>
      <c r="G12" s="9"/>
      <c r="H12" s="6">
        <f t="shared" si="4"/>
        <v>13.88888888888889</v>
      </c>
      <c r="I12" s="7">
        <f t="shared" si="5"/>
        <v>6.25</v>
      </c>
      <c r="J12" s="7">
        <f t="shared" si="6"/>
        <v>5.28169014084507</v>
      </c>
      <c r="K12" s="8">
        <f t="shared" si="7"/>
        <v>5.4945054945054945</v>
      </c>
      <c r="L12" s="78">
        <f t="shared" si="19"/>
        <v>189.33333333333334</v>
      </c>
      <c r="M12" s="12"/>
      <c r="N12" s="17"/>
      <c r="O12" s="18"/>
      <c r="R12" s="9"/>
      <c r="T12" s="6">
        <f t="shared" si="8"/>
        <v>36.36363636363637</v>
      </c>
      <c r="U12" s="6">
        <f t="shared" si="9"/>
        <v>250.00000000000003</v>
      </c>
      <c r="V12" s="7">
        <f t="shared" si="10"/>
        <v>6.875</v>
      </c>
      <c r="W12" s="6">
        <f t="shared" si="11"/>
        <v>181.8181818181818</v>
      </c>
      <c r="X12" s="6">
        <v>1000</v>
      </c>
      <c r="Y12" s="6">
        <f t="shared" si="12"/>
        <v>145.45454545454544</v>
      </c>
      <c r="Z12" s="16">
        <f t="shared" si="13"/>
        <v>750</v>
      </c>
      <c r="AA12" s="23">
        <f t="shared" si="14"/>
        <v>5.156250000000001</v>
      </c>
      <c r="AB12" s="23">
        <f t="shared" si="15"/>
        <v>1.333333333333333</v>
      </c>
      <c r="AC12" s="23">
        <f t="shared" si="16"/>
        <v>5.5</v>
      </c>
      <c r="AD12" s="22">
        <f t="shared" si="17"/>
        <v>189.33333333333334</v>
      </c>
    </row>
    <row r="13" spans="1:30" ht="15">
      <c r="A13" s="15">
        <v>6</v>
      </c>
      <c r="B13" s="6">
        <f t="shared" si="0"/>
        <v>63</v>
      </c>
      <c r="C13" s="6">
        <f t="shared" si="18"/>
        <v>90</v>
      </c>
      <c r="D13" s="6">
        <f t="shared" si="1"/>
        <v>450</v>
      </c>
      <c r="E13" s="6">
        <f t="shared" si="2"/>
        <v>142</v>
      </c>
      <c r="F13" s="7">
        <f t="shared" si="3"/>
        <v>10.576923076923077</v>
      </c>
      <c r="G13" s="9"/>
      <c r="H13" s="6">
        <f t="shared" si="4"/>
        <v>17.5</v>
      </c>
      <c r="I13" s="7">
        <f t="shared" si="5"/>
        <v>5</v>
      </c>
      <c r="J13" s="7">
        <f t="shared" si="6"/>
        <v>10.576923076923077</v>
      </c>
      <c r="K13" s="8">
        <f t="shared" si="7"/>
        <v>7.042253521126761</v>
      </c>
      <c r="L13" s="78">
        <f t="shared" si="19"/>
        <v>94.54545454545455</v>
      </c>
      <c r="M13" s="12"/>
      <c r="N13" s="17"/>
      <c r="O13" s="18"/>
      <c r="R13" s="9"/>
      <c r="T13" s="6">
        <f t="shared" si="8"/>
        <v>85.1063829787234</v>
      </c>
      <c r="U13" s="6">
        <f t="shared" si="9"/>
        <v>449.99999999999994</v>
      </c>
      <c r="V13" s="7">
        <f t="shared" si="10"/>
        <v>5.2875</v>
      </c>
      <c r="W13" s="6">
        <f t="shared" si="11"/>
        <v>141.84397163120568</v>
      </c>
      <c r="X13" s="6">
        <v>1000</v>
      </c>
      <c r="Y13" s="6">
        <f t="shared" si="12"/>
        <v>56.73758865248227</v>
      </c>
      <c r="Z13" s="16">
        <f t="shared" si="13"/>
        <v>550</v>
      </c>
      <c r="AA13" s="23">
        <f t="shared" si="14"/>
        <v>9.69375</v>
      </c>
      <c r="AB13" s="23">
        <f t="shared" si="15"/>
        <v>0.5454545454545454</v>
      </c>
      <c r="AC13" s="23">
        <f t="shared" si="16"/>
        <v>7.05</v>
      </c>
      <c r="AD13" s="22">
        <f t="shared" si="17"/>
        <v>94.54545454545455</v>
      </c>
    </row>
    <row r="14" spans="1:30" ht="15">
      <c r="A14" s="15">
        <v>7</v>
      </c>
      <c r="B14" s="6">
        <f t="shared" si="0"/>
        <v>56</v>
      </c>
      <c r="C14" s="6">
        <f t="shared" si="18"/>
        <v>40</v>
      </c>
      <c r="D14" s="6">
        <f t="shared" si="1"/>
        <v>250</v>
      </c>
      <c r="E14" s="6">
        <f t="shared" si="2"/>
        <v>179</v>
      </c>
      <c r="F14" s="8">
        <f t="shared" si="3"/>
        <v>5.39568345323741</v>
      </c>
      <c r="G14" s="9"/>
      <c r="H14" s="6">
        <f t="shared" si="4"/>
        <v>15.555555555555555</v>
      </c>
      <c r="I14" s="7">
        <f t="shared" si="5"/>
        <v>6.25</v>
      </c>
      <c r="J14" s="7">
        <f t="shared" si="6"/>
        <v>5.39568345323741</v>
      </c>
      <c r="K14" s="8">
        <f t="shared" si="7"/>
        <v>5.58659217877095</v>
      </c>
      <c r="L14" s="78">
        <f t="shared" si="19"/>
        <v>185.33333333333331</v>
      </c>
      <c r="M14" s="12"/>
      <c r="N14" s="17"/>
      <c r="O14" s="18"/>
      <c r="R14" s="9"/>
      <c r="T14" s="6">
        <f t="shared" si="8"/>
        <v>35.714285714285715</v>
      </c>
      <c r="U14" s="6">
        <f t="shared" si="9"/>
        <v>250</v>
      </c>
      <c r="V14" s="7">
        <f t="shared" si="10"/>
        <v>7</v>
      </c>
      <c r="W14" s="6">
        <f t="shared" si="11"/>
        <v>178.57142857142858</v>
      </c>
      <c r="X14" s="6">
        <v>1000</v>
      </c>
      <c r="Y14" s="6">
        <f t="shared" si="12"/>
        <v>142.85714285714286</v>
      </c>
      <c r="Z14" s="16">
        <f t="shared" si="13"/>
        <v>750</v>
      </c>
      <c r="AA14" s="23">
        <f t="shared" si="14"/>
        <v>5.25</v>
      </c>
      <c r="AB14" s="23">
        <f t="shared" si="15"/>
        <v>1.3333333333333333</v>
      </c>
      <c r="AC14" s="23">
        <f t="shared" si="16"/>
        <v>5.6</v>
      </c>
      <c r="AD14" s="22">
        <f t="shared" si="17"/>
        <v>185.33333333333331</v>
      </c>
    </row>
    <row r="15" spans="1:30" ht="15">
      <c r="A15" s="15">
        <v>8</v>
      </c>
      <c r="B15" s="6">
        <f t="shared" si="0"/>
        <v>69</v>
      </c>
      <c r="C15" s="6">
        <f t="shared" si="18"/>
        <v>110</v>
      </c>
      <c r="D15" s="6">
        <f t="shared" si="1"/>
        <v>600</v>
      </c>
      <c r="E15" s="6">
        <f t="shared" si="2"/>
        <v>140</v>
      </c>
      <c r="F15" s="7">
        <f t="shared" si="3"/>
        <v>13.333333333333334</v>
      </c>
      <c r="G15" s="9"/>
      <c r="H15" s="6">
        <f t="shared" si="4"/>
        <v>19.166666666666668</v>
      </c>
      <c r="I15" s="8">
        <f t="shared" si="5"/>
        <v>5.454545454545454</v>
      </c>
      <c r="J15" s="7">
        <f t="shared" si="6"/>
        <v>13.333333333333334</v>
      </c>
      <c r="K15" s="8">
        <f t="shared" si="7"/>
        <v>7.142857142857143</v>
      </c>
      <c r="L15" s="78">
        <f t="shared" si="19"/>
        <v>75</v>
      </c>
      <c r="M15" s="12"/>
      <c r="N15" s="17"/>
      <c r="O15" s="18"/>
      <c r="R15" s="9"/>
      <c r="T15" s="6">
        <f t="shared" si="8"/>
        <v>111.8881118881119</v>
      </c>
      <c r="U15" s="6">
        <f t="shared" si="9"/>
        <v>600.0000000000001</v>
      </c>
      <c r="V15" s="7">
        <f t="shared" si="10"/>
        <v>5.362500000000001</v>
      </c>
      <c r="W15" s="6">
        <f t="shared" si="11"/>
        <v>139.86013986013987</v>
      </c>
      <c r="X15" s="6">
        <v>1000</v>
      </c>
      <c r="Y15" s="6">
        <f t="shared" si="12"/>
        <v>27.972027972027973</v>
      </c>
      <c r="Z15" s="16">
        <f t="shared" si="13"/>
        <v>399.9999999999999</v>
      </c>
      <c r="AA15" s="23">
        <f t="shared" si="14"/>
        <v>14.299999999999995</v>
      </c>
      <c r="AB15" s="23">
        <f t="shared" si="15"/>
        <v>0.37500000000000017</v>
      </c>
      <c r="AC15" s="23">
        <f t="shared" si="16"/>
        <v>7.15</v>
      </c>
      <c r="AD15" s="22">
        <f t="shared" si="17"/>
        <v>75</v>
      </c>
    </row>
    <row r="16" spans="1:30" ht="15">
      <c r="A16" s="15">
        <v>9</v>
      </c>
      <c r="B16" s="6">
        <f t="shared" si="0"/>
        <v>62</v>
      </c>
      <c r="C16" s="6">
        <f t="shared" si="18"/>
        <v>110</v>
      </c>
      <c r="D16" s="6">
        <f t="shared" si="1"/>
        <v>750</v>
      </c>
      <c r="E16" s="6">
        <f t="shared" si="2"/>
        <v>175</v>
      </c>
      <c r="F16" s="8">
        <f t="shared" si="3"/>
        <v>3.8461538461538463</v>
      </c>
      <c r="G16" s="9"/>
      <c r="H16" s="6">
        <f t="shared" si="4"/>
        <v>17.22222222222222</v>
      </c>
      <c r="I16" s="8">
        <f t="shared" si="5"/>
        <v>6.818181818181818</v>
      </c>
      <c r="J16" s="8">
        <f t="shared" si="6"/>
        <v>3.8461538461538463</v>
      </c>
      <c r="K16" s="8">
        <f t="shared" si="7"/>
        <v>5.714285714285714</v>
      </c>
      <c r="L16" s="78">
        <f t="shared" si="19"/>
        <v>260</v>
      </c>
      <c r="M16" s="12"/>
      <c r="N16" s="17"/>
      <c r="O16" s="18"/>
      <c r="R16" s="9"/>
      <c r="T16" s="6">
        <f t="shared" si="8"/>
        <v>105.26315789473684</v>
      </c>
      <c r="U16" s="6">
        <f t="shared" si="9"/>
        <v>750</v>
      </c>
      <c r="V16" s="7">
        <f t="shared" si="10"/>
        <v>7.125</v>
      </c>
      <c r="W16" s="6">
        <f t="shared" si="11"/>
        <v>175.43859649122805</v>
      </c>
      <c r="X16" s="6">
        <v>1000</v>
      </c>
      <c r="Y16" s="6">
        <f t="shared" si="12"/>
        <v>70.17543859649122</v>
      </c>
      <c r="Z16" s="16">
        <f t="shared" si="13"/>
        <v>250</v>
      </c>
      <c r="AA16" s="23">
        <f t="shared" si="14"/>
        <v>3.5625000000000004</v>
      </c>
      <c r="AB16" s="23">
        <f t="shared" si="15"/>
        <v>1.9999999999999998</v>
      </c>
      <c r="AC16" s="23">
        <f t="shared" si="16"/>
        <v>5.7</v>
      </c>
      <c r="AD16" s="22">
        <f t="shared" si="17"/>
        <v>260</v>
      </c>
    </row>
    <row r="17" spans="1:30" ht="15">
      <c r="A17" s="15">
        <v>10</v>
      </c>
      <c r="B17" s="6">
        <f t="shared" si="0"/>
        <v>75</v>
      </c>
      <c r="C17" s="6">
        <f t="shared" si="18"/>
        <v>60</v>
      </c>
      <c r="D17" s="6">
        <f t="shared" si="1"/>
        <v>300</v>
      </c>
      <c r="E17" s="6">
        <f t="shared" si="2"/>
        <v>138</v>
      </c>
      <c r="F17" s="8">
        <f t="shared" si="3"/>
        <v>8.974358974358974</v>
      </c>
      <c r="G17" s="9"/>
      <c r="H17" s="6">
        <f t="shared" si="4"/>
        <v>20.833333333333332</v>
      </c>
      <c r="I17" s="7">
        <f t="shared" si="5"/>
        <v>5</v>
      </c>
      <c r="J17" s="7">
        <f t="shared" si="6"/>
        <v>8.974358974358974</v>
      </c>
      <c r="K17" s="8">
        <f t="shared" si="7"/>
        <v>7.246376811594203</v>
      </c>
      <c r="L17" s="78">
        <f t="shared" si="19"/>
        <v>111.42857142857143</v>
      </c>
      <c r="M17" s="12"/>
      <c r="N17" s="17"/>
      <c r="O17" s="18"/>
      <c r="R17" s="9"/>
      <c r="T17" s="6">
        <f t="shared" si="8"/>
        <v>55.17241379310346</v>
      </c>
      <c r="U17" s="6">
        <f t="shared" si="9"/>
        <v>300.00000000000006</v>
      </c>
      <c r="V17" s="7">
        <f t="shared" si="10"/>
        <v>5.4375</v>
      </c>
      <c r="W17" s="6">
        <f t="shared" si="11"/>
        <v>137.93103448275863</v>
      </c>
      <c r="X17" s="6">
        <v>1000</v>
      </c>
      <c r="Y17" s="6">
        <f t="shared" si="12"/>
        <v>82.75862068965517</v>
      </c>
      <c r="Z17" s="16">
        <f t="shared" si="13"/>
        <v>700</v>
      </c>
      <c r="AA17" s="23">
        <f t="shared" si="14"/>
        <v>8.458333333333334</v>
      </c>
      <c r="AB17" s="23">
        <f t="shared" si="15"/>
        <v>0.6428571428571428</v>
      </c>
      <c r="AC17" s="23">
        <f t="shared" si="16"/>
        <v>7.25</v>
      </c>
      <c r="AD17" s="22">
        <f t="shared" si="17"/>
        <v>111.42857142857143</v>
      </c>
    </row>
    <row r="18" spans="1:30" ht="15">
      <c r="A18" s="15">
        <v>11</v>
      </c>
      <c r="B18" s="6">
        <f t="shared" si="0"/>
        <v>68</v>
      </c>
      <c r="C18" s="6">
        <f t="shared" si="18"/>
        <v>30</v>
      </c>
      <c r="D18" s="6">
        <f t="shared" si="1"/>
        <v>250</v>
      </c>
      <c r="E18" s="6">
        <f t="shared" si="2"/>
        <v>172</v>
      </c>
      <c r="F18" s="7">
        <f t="shared" si="3"/>
        <v>5.28169014084507</v>
      </c>
      <c r="G18" s="9"/>
      <c r="H18" s="6">
        <f t="shared" si="4"/>
        <v>18.88888888888889</v>
      </c>
      <c r="I18" s="7">
        <f t="shared" si="5"/>
        <v>8.333333333333334</v>
      </c>
      <c r="J18" s="7">
        <f t="shared" si="6"/>
        <v>5.28169014084507</v>
      </c>
      <c r="K18" s="8">
        <f t="shared" si="7"/>
        <v>5.813953488372093</v>
      </c>
      <c r="L18" s="78">
        <f t="shared" si="19"/>
        <v>189.33333333333334</v>
      </c>
      <c r="M18" s="12"/>
      <c r="N18" s="17"/>
      <c r="O18" s="18"/>
      <c r="R18" s="9"/>
      <c r="T18" s="6">
        <f t="shared" si="8"/>
        <v>34.48275862068966</v>
      </c>
      <c r="U18" s="6">
        <f t="shared" si="9"/>
        <v>250.00000000000003</v>
      </c>
      <c r="V18" s="7">
        <f t="shared" si="10"/>
        <v>7.25</v>
      </c>
      <c r="W18" s="6">
        <f t="shared" si="11"/>
        <v>172.41379310344828</v>
      </c>
      <c r="X18" s="6">
        <v>1000</v>
      </c>
      <c r="Y18" s="6">
        <f t="shared" si="12"/>
        <v>137.93103448275863</v>
      </c>
      <c r="Z18" s="16">
        <f t="shared" si="13"/>
        <v>750</v>
      </c>
      <c r="AA18" s="23">
        <f t="shared" si="14"/>
        <v>5.437499999999999</v>
      </c>
      <c r="AB18" s="23">
        <f t="shared" si="15"/>
        <v>1.3333333333333335</v>
      </c>
      <c r="AC18" s="23">
        <f t="shared" si="16"/>
        <v>5.8</v>
      </c>
      <c r="AD18" s="22">
        <f t="shared" si="17"/>
        <v>189.33333333333334</v>
      </c>
    </row>
    <row r="19" spans="1:30" ht="15">
      <c r="A19" s="15">
        <v>12</v>
      </c>
      <c r="B19" s="6">
        <f t="shared" si="0"/>
        <v>81</v>
      </c>
      <c r="C19" s="6">
        <f t="shared" si="18"/>
        <v>110</v>
      </c>
      <c r="D19" s="6">
        <f t="shared" si="1"/>
        <v>600</v>
      </c>
      <c r="E19" s="6">
        <f t="shared" si="2"/>
        <v>136</v>
      </c>
      <c r="F19" s="7">
        <f t="shared" si="3"/>
        <v>15.384615384615385</v>
      </c>
      <c r="G19" s="9"/>
      <c r="H19" s="6">
        <f t="shared" si="4"/>
        <v>22.5</v>
      </c>
      <c r="I19" s="8">
        <f t="shared" si="5"/>
        <v>5.454545454545454</v>
      </c>
      <c r="J19" s="7">
        <f t="shared" si="6"/>
        <v>15.384615384615385</v>
      </c>
      <c r="K19" s="8">
        <f t="shared" si="7"/>
        <v>7.352941176470588</v>
      </c>
      <c r="L19" s="78">
        <f t="shared" si="19"/>
        <v>65</v>
      </c>
      <c r="M19" s="12"/>
      <c r="N19" s="17"/>
      <c r="O19" s="18"/>
      <c r="R19" s="9"/>
      <c r="T19" s="6">
        <f t="shared" si="8"/>
        <v>108.84353741496601</v>
      </c>
      <c r="U19" s="6">
        <f t="shared" si="9"/>
        <v>600</v>
      </c>
      <c r="V19" s="7">
        <f t="shared" si="10"/>
        <v>5.512499999999999</v>
      </c>
      <c r="W19" s="6">
        <f t="shared" si="11"/>
        <v>136.0544217687075</v>
      </c>
      <c r="X19" s="6">
        <v>1000</v>
      </c>
      <c r="Y19" s="6">
        <f t="shared" si="12"/>
        <v>27.21088435374149</v>
      </c>
      <c r="Z19" s="16">
        <f t="shared" si="13"/>
        <v>400</v>
      </c>
      <c r="AA19" s="23">
        <f t="shared" si="14"/>
        <v>14.700000000000003</v>
      </c>
      <c r="AB19" s="23">
        <f t="shared" si="15"/>
        <v>0.3749999999999999</v>
      </c>
      <c r="AC19" s="23">
        <f t="shared" si="16"/>
        <v>7.35</v>
      </c>
      <c r="AD19" s="22">
        <f t="shared" si="17"/>
        <v>65</v>
      </c>
    </row>
    <row r="20" spans="1:30" ht="15">
      <c r="A20" s="15">
        <v>13</v>
      </c>
      <c r="B20" s="6">
        <f t="shared" si="0"/>
        <v>74</v>
      </c>
      <c r="C20" s="6">
        <f t="shared" si="18"/>
        <v>30</v>
      </c>
      <c r="D20" s="6">
        <f t="shared" si="1"/>
        <v>250</v>
      </c>
      <c r="E20" s="6">
        <f t="shared" si="2"/>
        <v>169</v>
      </c>
      <c r="F20" s="8">
        <f t="shared" si="3"/>
        <v>5.39568345323741</v>
      </c>
      <c r="G20" s="9"/>
      <c r="H20" s="6">
        <f t="shared" si="4"/>
        <v>20.555555555555554</v>
      </c>
      <c r="I20" s="7">
        <f t="shared" si="5"/>
        <v>8.333333333333334</v>
      </c>
      <c r="J20" s="7">
        <f t="shared" si="6"/>
        <v>5.39568345323741</v>
      </c>
      <c r="K20" s="8">
        <f t="shared" si="7"/>
        <v>5.9171597633136095</v>
      </c>
      <c r="L20" s="78">
        <f t="shared" si="19"/>
        <v>185.33333333333331</v>
      </c>
      <c r="M20" s="12"/>
      <c r="N20" s="17"/>
      <c r="O20" s="18"/>
      <c r="R20" s="9"/>
      <c r="T20" s="6">
        <f t="shared" si="8"/>
        <v>33.898305084745765</v>
      </c>
      <c r="U20" s="6">
        <f t="shared" si="9"/>
        <v>250.00000000000003</v>
      </c>
      <c r="V20" s="7">
        <f t="shared" si="10"/>
        <v>7.375</v>
      </c>
      <c r="W20" s="6">
        <f t="shared" si="11"/>
        <v>169.4915254237288</v>
      </c>
      <c r="X20" s="6">
        <v>1000</v>
      </c>
      <c r="Y20" s="6">
        <f t="shared" si="12"/>
        <v>135.59322033898303</v>
      </c>
      <c r="Z20" s="16">
        <f t="shared" si="13"/>
        <v>750</v>
      </c>
      <c r="AA20" s="23">
        <f t="shared" si="14"/>
        <v>5.531250000000001</v>
      </c>
      <c r="AB20" s="23">
        <f t="shared" si="15"/>
        <v>1.333333333333333</v>
      </c>
      <c r="AC20" s="23">
        <f t="shared" si="16"/>
        <v>5.9</v>
      </c>
      <c r="AD20" s="22">
        <f t="shared" si="17"/>
        <v>185.33333333333331</v>
      </c>
    </row>
    <row r="21" spans="1:30" ht="15">
      <c r="A21" s="15">
        <v>14</v>
      </c>
      <c r="B21" s="6">
        <f t="shared" si="0"/>
        <v>87</v>
      </c>
      <c r="C21" s="6">
        <f t="shared" si="18"/>
        <v>50</v>
      </c>
      <c r="D21" s="6">
        <f t="shared" si="1"/>
        <v>300</v>
      </c>
      <c r="E21" s="6">
        <f t="shared" si="2"/>
        <v>134</v>
      </c>
      <c r="F21" s="8">
        <f t="shared" si="3"/>
        <v>8.333333333333334</v>
      </c>
      <c r="G21" s="9"/>
      <c r="H21" s="6">
        <f t="shared" si="4"/>
        <v>24.166666666666664</v>
      </c>
      <c r="I21" s="7">
        <f t="shared" si="5"/>
        <v>6</v>
      </c>
      <c r="J21" s="7">
        <f t="shared" si="6"/>
        <v>8.333333333333334</v>
      </c>
      <c r="K21" s="8">
        <f t="shared" si="7"/>
        <v>7.462686567164179</v>
      </c>
      <c r="L21" s="78">
        <f t="shared" si="19"/>
        <v>119.99999999999999</v>
      </c>
      <c r="M21" s="12"/>
      <c r="N21" s="17"/>
      <c r="O21" s="18"/>
      <c r="R21" s="9"/>
      <c r="T21" s="6">
        <f t="shared" si="8"/>
        <v>53.69127516778524</v>
      </c>
      <c r="U21" s="6">
        <f t="shared" si="9"/>
        <v>300.00000000000006</v>
      </c>
      <c r="V21" s="7">
        <f t="shared" si="10"/>
        <v>5.5875</v>
      </c>
      <c r="W21" s="6">
        <f t="shared" si="11"/>
        <v>134.2281879194631</v>
      </c>
      <c r="X21" s="6">
        <v>1000</v>
      </c>
      <c r="Y21" s="6">
        <f t="shared" si="12"/>
        <v>80.53691275167785</v>
      </c>
      <c r="Z21" s="16">
        <f t="shared" si="13"/>
        <v>700</v>
      </c>
      <c r="AA21" s="23">
        <f t="shared" si="14"/>
        <v>8.691666666666668</v>
      </c>
      <c r="AB21" s="23">
        <f t="shared" si="15"/>
        <v>0.6428571428571428</v>
      </c>
      <c r="AC21" s="23">
        <f t="shared" si="16"/>
        <v>7.45</v>
      </c>
      <c r="AD21" s="22">
        <f t="shared" si="17"/>
        <v>119.99999999999999</v>
      </c>
    </row>
    <row r="22" spans="1:30" ht="15">
      <c r="A22" s="15">
        <v>15</v>
      </c>
      <c r="B22" s="6">
        <f t="shared" si="0"/>
        <v>80</v>
      </c>
      <c r="C22" s="6">
        <f t="shared" si="18"/>
        <v>100</v>
      </c>
      <c r="D22" s="6">
        <f t="shared" si="1"/>
        <v>750</v>
      </c>
      <c r="E22" s="6">
        <f t="shared" si="2"/>
        <v>167</v>
      </c>
      <c r="F22" s="8">
        <f t="shared" si="3"/>
        <v>3.7313432835820897</v>
      </c>
      <c r="G22" s="9"/>
      <c r="H22" s="6">
        <f t="shared" si="4"/>
        <v>22.22222222222222</v>
      </c>
      <c r="I22" s="8">
        <f t="shared" si="5"/>
        <v>7.5</v>
      </c>
      <c r="J22" s="8">
        <f t="shared" si="6"/>
        <v>3.7313432835820897</v>
      </c>
      <c r="K22" s="8">
        <f t="shared" si="7"/>
        <v>5.9880239520958085</v>
      </c>
      <c r="L22" s="78">
        <f t="shared" si="19"/>
        <v>268</v>
      </c>
      <c r="M22" s="12"/>
      <c r="N22" s="17"/>
      <c r="O22" s="18"/>
      <c r="R22" s="9"/>
      <c r="T22" s="6">
        <f t="shared" si="8"/>
        <v>99.99999999999999</v>
      </c>
      <c r="U22" s="6">
        <f t="shared" si="9"/>
        <v>749.9999999999999</v>
      </c>
      <c r="V22" s="7">
        <f t="shared" si="10"/>
        <v>7.5</v>
      </c>
      <c r="W22" s="6">
        <f t="shared" si="11"/>
        <v>166.66666666666666</v>
      </c>
      <c r="X22" s="6">
        <v>1000</v>
      </c>
      <c r="Y22" s="6">
        <f t="shared" si="12"/>
        <v>66.66666666666667</v>
      </c>
      <c r="Z22" s="16">
        <f t="shared" si="13"/>
        <v>250.0000000000001</v>
      </c>
      <c r="AA22" s="23">
        <f t="shared" si="14"/>
        <v>3.7500000000000013</v>
      </c>
      <c r="AB22" s="23">
        <f t="shared" si="15"/>
        <v>1.9999999999999993</v>
      </c>
      <c r="AC22" s="23">
        <f t="shared" si="16"/>
        <v>6</v>
      </c>
      <c r="AD22" s="22">
        <f t="shared" si="17"/>
        <v>268</v>
      </c>
    </row>
    <row r="23" spans="1:30" ht="15">
      <c r="A23" s="15">
        <v>16</v>
      </c>
      <c r="B23" s="6">
        <f t="shared" si="0"/>
        <v>93</v>
      </c>
      <c r="C23" s="6">
        <f t="shared" si="18"/>
        <v>110</v>
      </c>
      <c r="D23" s="6">
        <f t="shared" si="1"/>
        <v>600</v>
      </c>
      <c r="E23" s="6">
        <f t="shared" si="2"/>
        <v>132</v>
      </c>
      <c r="F23" s="7">
        <f t="shared" si="3"/>
        <v>18.181818181818183</v>
      </c>
      <c r="G23" s="9"/>
      <c r="H23" s="6">
        <f t="shared" si="4"/>
        <v>25.833333333333332</v>
      </c>
      <c r="I23" s="8">
        <f t="shared" si="5"/>
        <v>5.454545454545454</v>
      </c>
      <c r="J23" s="7">
        <f t="shared" si="6"/>
        <v>18.181818181818183</v>
      </c>
      <c r="K23" s="8">
        <f t="shared" si="7"/>
        <v>7.575757575757576</v>
      </c>
      <c r="L23" s="78">
        <f t="shared" si="19"/>
        <v>54.99999999999999</v>
      </c>
      <c r="M23" s="12"/>
      <c r="N23" s="17"/>
      <c r="O23" s="18"/>
      <c r="R23" s="9"/>
      <c r="T23" s="6">
        <f t="shared" si="8"/>
        <v>105.96026490066227</v>
      </c>
      <c r="U23" s="6">
        <f t="shared" si="9"/>
        <v>600</v>
      </c>
      <c r="V23" s="7">
        <f t="shared" si="10"/>
        <v>5.6625</v>
      </c>
      <c r="W23" s="6">
        <f t="shared" si="11"/>
        <v>132.45033112582783</v>
      </c>
      <c r="X23" s="6">
        <v>1000</v>
      </c>
      <c r="Y23" s="6">
        <f t="shared" si="12"/>
        <v>26.490066225165563</v>
      </c>
      <c r="Z23" s="16">
        <f t="shared" si="13"/>
        <v>400</v>
      </c>
      <c r="AA23" s="23">
        <f t="shared" si="14"/>
        <v>15.1</v>
      </c>
      <c r="AB23" s="23">
        <f t="shared" si="15"/>
        <v>0.375</v>
      </c>
      <c r="AC23" s="23">
        <f t="shared" si="16"/>
        <v>7.55</v>
      </c>
      <c r="AD23" s="22">
        <f t="shared" si="17"/>
        <v>54.99999999999999</v>
      </c>
    </row>
    <row r="24" spans="1:30" ht="15">
      <c r="A24" s="15">
        <v>17</v>
      </c>
      <c r="B24" s="6">
        <f t="shared" si="0"/>
        <v>86</v>
      </c>
      <c r="C24" s="6">
        <f t="shared" si="18"/>
        <v>30</v>
      </c>
      <c r="D24" s="6">
        <f t="shared" si="1"/>
        <v>250</v>
      </c>
      <c r="E24" s="6">
        <f t="shared" si="2"/>
        <v>164</v>
      </c>
      <c r="F24" s="8">
        <f t="shared" si="3"/>
        <v>5.597014925373134</v>
      </c>
      <c r="G24" s="9"/>
      <c r="H24" s="6">
        <f t="shared" si="4"/>
        <v>23.88888888888889</v>
      </c>
      <c r="I24" s="7">
        <f t="shared" si="5"/>
        <v>8.333333333333334</v>
      </c>
      <c r="J24" s="7">
        <f t="shared" si="6"/>
        <v>5.597014925373134</v>
      </c>
      <c r="K24" s="8">
        <f t="shared" si="7"/>
        <v>6.097560975609756</v>
      </c>
      <c r="L24" s="78">
        <f t="shared" si="19"/>
        <v>178.66666666666666</v>
      </c>
      <c r="M24" s="12"/>
      <c r="N24" s="17"/>
      <c r="O24" s="18"/>
      <c r="R24" s="9"/>
      <c r="T24" s="6">
        <f t="shared" si="8"/>
        <v>32.786885245901644</v>
      </c>
      <c r="U24" s="6">
        <f t="shared" si="9"/>
        <v>250.00000000000003</v>
      </c>
      <c r="V24" s="7">
        <f t="shared" si="10"/>
        <v>7.625</v>
      </c>
      <c r="W24" s="6">
        <f t="shared" si="11"/>
        <v>163.9344262295082</v>
      </c>
      <c r="X24" s="6">
        <v>1000</v>
      </c>
      <c r="Y24" s="6">
        <f t="shared" si="12"/>
        <v>131.14754098360658</v>
      </c>
      <c r="Z24" s="16">
        <f t="shared" si="13"/>
        <v>750</v>
      </c>
      <c r="AA24" s="23">
        <f t="shared" si="14"/>
        <v>5.718749999999999</v>
      </c>
      <c r="AB24" s="23">
        <f t="shared" si="15"/>
        <v>1.3333333333333335</v>
      </c>
      <c r="AC24" s="23">
        <f t="shared" si="16"/>
        <v>6.1</v>
      </c>
      <c r="AD24" s="22">
        <f t="shared" si="17"/>
        <v>178.66666666666666</v>
      </c>
    </row>
    <row r="25" spans="1:30" ht="15">
      <c r="A25" s="15">
        <v>18</v>
      </c>
      <c r="B25" s="6">
        <f t="shared" si="0"/>
        <v>99</v>
      </c>
      <c r="C25" s="6">
        <f t="shared" si="18"/>
        <v>80</v>
      </c>
      <c r="D25" s="6">
        <f t="shared" si="1"/>
        <v>450</v>
      </c>
      <c r="E25" s="6">
        <f t="shared" si="2"/>
        <v>131</v>
      </c>
      <c r="F25" s="7">
        <f t="shared" si="3"/>
        <v>10.784313725490197</v>
      </c>
      <c r="G25" s="9"/>
      <c r="H25" s="6">
        <f t="shared" si="4"/>
        <v>27.5</v>
      </c>
      <c r="I25" s="7">
        <f t="shared" si="5"/>
        <v>5.625</v>
      </c>
      <c r="J25" s="6">
        <f t="shared" si="6"/>
        <v>10.784313725490197</v>
      </c>
      <c r="K25" s="8">
        <f t="shared" si="7"/>
        <v>7.633587786259542</v>
      </c>
      <c r="L25" s="78">
        <f t="shared" si="19"/>
        <v>92.72727272727272</v>
      </c>
      <c r="M25" s="12"/>
      <c r="N25" s="17"/>
      <c r="O25" s="18"/>
      <c r="R25" s="9"/>
      <c r="T25" s="6">
        <f t="shared" si="8"/>
        <v>78.4313725490196</v>
      </c>
      <c r="U25" s="6">
        <f t="shared" si="9"/>
        <v>450</v>
      </c>
      <c r="V25" s="7">
        <f t="shared" si="10"/>
        <v>5.737500000000001</v>
      </c>
      <c r="W25" s="6">
        <f t="shared" si="11"/>
        <v>130.718954248366</v>
      </c>
      <c r="X25" s="6">
        <v>1000</v>
      </c>
      <c r="Y25" s="6">
        <f t="shared" si="12"/>
        <v>52.287581699346404</v>
      </c>
      <c r="Z25" s="16">
        <f t="shared" si="13"/>
        <v>550</v>
      </c>
      <c r="AA25" s="23">
        <f t="shared" si="14"/>
        <v>10.51875</v>
      </c>
      <c r="AB25" s="23">
        <f t="shared" si="15"/>
        <v>0.5454545454545455</v>
      </c>
      <c r="AC25" s="23">
        <f t="shared" si="16"/>
        <v>7.65</v>
      </c>
      <c r="AD25" s="22">
        <f t="shared" si="17"/>
        <v>92.72727272727272</v>
      </c>
    </row>
    <row r="26" spans="1:30" ht="15">
      <c r="A26" s="15">
        <v>19</v>
      </c>
      <c r="B26" s="6">
        <f t="shared" si="0"/>
        <v>92</v>
      </c>
      <c r="C26" s="6">
        <f t="shared" si="18"/>
        <v>30</v>
      </c>
      <c r="D26" s="6">
        <f t="shared" si="1"/>
        <v>250</v>
      </c>
      <c r="E26" s="6">
        <f t="shared" si="2"/>
        <v>161</v>
      </c>
      <c r="F26" s="8">
        <f t="shared" si="3"/>
        <v>5.7251908396946565</v>
      </c>
      <c r="G26" s="9"/>
      <c r="H26" s="6">
        <f t="shared" si="4"/>
        <v>25.555555555555554</v>
      </c>
      <c r="I26" s="7">
        <f t="shared" si="5"/>
        <v>8.333333333333334</v>
      </c>
      <c r="J26" s="7">
        <f t="shared" si="6"/>
        <v>5.7251908396946565</v>
      </c>
      <c r="K26" s="8">
        <f t="shared" si="7"/>
        <v>6.211180124223603</v>
      </c>
      <c r="L26" s="78">
        <f t="shared" si="19"/>
        <v>174.66666666666666</v>
      </c>
      <c r="M26" s="12"/>
      <c r="N26" s="17"/>
      <c r="O26" s="18"/>
      <c r="R26" s="9"/>
      <c r="T26" s="6">
        <f t="shared" si="8"/>
        <v>32.25806451612903</v>
      </c>
      <c r="U26" s="6">
        <f t="shared" si="9"/>
        <v>250</v>
      </c>
      <c r="V26" s="7">
        <f t="shared" si="10"/>
        <v>7.75</v>
      </c>
      <c r="W26" s="6">
        <f t="shared" si="11"/>
        <v>161.29032258064515</v>
      </c>
      <c r="X26" s="6">
        <v>1000</v>
      </c>
      <c r="Y26" s="6">
        <f t="shared" si="12"/>
        <v>129.03225806451613</v>
      </c>
      <c r="Z26" s="16">
        <f t="shared" si="13"/>
        <v>750</v>
      </c>
      <c r="AA26" s="23">
        <f t="shared" si="14"/>
        <v>5.8125</v>
      </c>
      <c r="AB26" s="23">
        <f t="shared" si="15"/>
        <v>1.3333333333333333</v>
      </c>
      <c r="AC26" s="23">
        <f t="shared" si="16"/>
        <v>6.2</v>
      </c>
      <c r="AD26" s="22">
        <f t="shared" si="17"/>
        <v>174.66666666666666</v>
      </c>
    </row>
    <row r="27" spans="1:30" ht="15">
      <c r="A27" s="15">
        <v>20</v>
      </c>
      <c r="B27" s="6">
        <f t="shared" si="0"/>
        <v>105</v>
      </c>
      <c r="C27" s="6">
        <f t="shared" si="18"/>
        <v>100</v>
      </c>
      <c r="D27" s="6">
        <f t="shared" si="1"/>
        <v>600</v>
      </c>
      <c r="E27" s="6">
        <f t="shared" si="2"/>
        <v>129</v>
      </c>
      <c r="F27" s="7">
        <f t="shared" si="3"/>
        <v>13.793103448275861</v>
      </c>
      <c r="G27" s="9"/>
      <c r="H27" s="7">
        <f t="shared" si="4"/>
        <v>29.166666666666664</v>
      </c>
      <c r="I27" s="8">
        <f t="shared" si="5"/>
        <v>6</v>
      </c>
      <c r="J27" s="7">
        <f t="shared" si="6"/>
        <v>13.793103448275861</v>
      </c>
      <c r="K27" s="8">
        <f t="shared" si="7"/>
        <v>7.751937984496124</v>
      </c>
      <c r="L27" s="78">
        <f t="shared" si="19"/>
        <v>72.5</v>
      </c>
      <c r="M27" s="12"/>
      <c r="N27" s="17"/>
      <c r="O27" s="18"/>
      <c r="R27" s="9"/>
      <c r="T27" s="6">
        <f t="shared" si="8"/>
        <v>103.22580645161291</v>
      </c>
      <c r="U27" s="6">
        <f t="shared" si="9"/>
        <v>600</v>
      </c>
      <c r="V27" s="7">
        <f t="shared" si="10"/>
        <v>5.8125</v>
      </c>
      <c r="W27" s="6">
        <f t="shared" si="11"/>
        <v>129.03225806451613</v>
      </c>
      <c r="X27" s="6">
        <v>1000</v>
      </c>
      <c r="Y27" s="6">
        <f t="shared" si="12"/>
        <v>25.806451612903217</v>
      </c>
      <c r="Z27" s="16">
        <f t="shared" si="13"/>
        <v>400</v>
      </c>
      <c r="AA27" s="23">
        <f t="shared" si="14"/>
        <v>15.500000000000005</v>
      </c>
      <c r="AB27" s="23">
        <f t="shared" si="15"/>
        <v>0.3749999999999999</v>
      </c>
      <c r="AC27" s="23">
        <f t="shared" si="16"/>
        <v>7.75</v>
      </c>
      <c r="AD27" s="22">
        <f t="shared" si="17"/>
        <v>72.5</v>
      </c>
    </row>
    <row r="28" spans="1:30" ht="15">
      <c r="A28" s="15">
        <v>21</v>
      </c>
      <c r="B28" s="6">
        <f t="shared" si="0"/>
        <v>98</v>
      </c>
      <c r="C28" s="6">
        <f t="shared" si="18"/>
        <v>100</v>
      </c>
      <c r="D28" s="6">
        <f t="shared" si="1"/>
        <v>750</v>
      </c>
      <c r="E28" s="6">
        <f t="shared" si="2"/>
        <v>159</v>
      </c>
      <c r="F28" s="7">
        <f t="shared" si="3"/>
        <v>4.237288135593221</v>
      </c>
      <c r="G28" s="9"/>
      <c r="H28" s="6">
        <f t="shared" si="4"/>
        <v>27.22222222222222</v>
      </c>
      <c r="I28" s="8">
        <f t="shared" si="5"/>
        <v>7.5</v>
      </c>
      <c r="J28" s="8">
        <f t="shared" si="6"/>
        <v>4.237288135593221</v>
      </c>
      <c r="K28" s="8">
        <f t="shared" si="7"/>
        <v>6.289308176100629</v>
      </c>
      <c r="L28" s="78">
        <f t="shared" si="19"/>
        <v>235.99999999999997</v>
      </c>
      <c r="M28" s="12"/>
      <c r="N28" s="17"/>
      <c r="O28" s="18"/>
      <c r="R28" s="9"/>
      <c r="T28" s="6">
        <f t="shared" si="8"/>
        <v>95.23809523809524</v>
      </c>
      <c r="U28" s="6">
        <f t="shared" si="9"/>
        <v>750</v>
      </c>
      <c r="V28" s="7">
        <f t="shared" si="10"/>
        <v>7.875</v>
      </c>
      <c r="W28" s="6">
        <f t="shared" si="11"/>
        <v>158.73015873015873</v>
      </c>
      <c r="X28" s="6">
        <v>1000</v>
      </c>
      <c r="Y28" s="6">
        <f t="shared" si="12"/>
        <v>63.492063492063494</v>
      </c>
      <c r="Z28" s="16">
        <f t="shared" si="13"/>
        <v>250</v>
      </c>
      <c r="AA28" s="23">
        <f t="shared" si="14"/>
        <v>3.9375</v>
      </c>
      <c r="AB28" s="23">
        <f t="shared" si="15"/>
        <v>2</v>
      </c>
      <c r="AC28" s="23">
        <f t="shared" si="16"/>
        <v>6.3</v>
      </c>
      <c r="AD28" s="22">
        <f t="shared" si="17"/>
        <v>235.99999999999997</v>
      </c>
    </row>
    <row r="29" spans="1:30" ht="15">
      <c r="A29" s="15">
        <v>22</v>
      </c>
      <c r="B29" s="6">
        <f t="shared" si="0"/>
        <v>111</v>
      </c>
      <c r="C29" s="6">
        <f t="shared" si="18"/>
        <v>50</v>
      </c>
      <c r="D29" s="6">
        <f t="shared" si="1"/>
        <v>300</v>
      </c>
      <c r="E29" s="6">
        <f t="shared" si="2"/>
        <v>127</v>
      </c>
      <c r="F29" s="8">
        <f t="shared" si="3"/>
        <v>9.090909090909092</v>
      </c>
      <c r="G29" s="9"/>
      <c r="H29" s="7">
        <f t="shared" si="4"/>
        <v>30.833333333333332</v>
      </c>
      <c r="I29" s="7">
        <f t="shared" si="5"/>
        <v>6</v>
      </c>
      <c r="J29" s="7">
        <f t="shared" si="6"/>
        <v>9.090909090909092</v>
      </c>
      <c r="K29" s="8">
        <f t="shared" si="7"/>
        <v>7.874015748031496</v>
      </c>
      <c r="L29" s="78">
        <f t="shared" si="19"/>
        <v>109.99999999999999</v>
      </c>
      <c r="M29" s="12"/>
      <c r="N29" s="17"/>
      <c r="O29" s="18"/>
      <c r="R29" s="9"/>
      <c r="T29" s="6">
        <f t="shared" si="8"/>
        <v>50.955414012738856</v>
      </c>
      <c r="U29" s="6">
        <f t="shared" si="9"/>
        <v>300</v>
      </c>
      <c r="V29" s="7">
        <f t="shared" si="10"/>
        <v>5.887499999999999</v>
      </c>
      <c r="W29" s="6">
        <f t="shared" si="11"/>
        <v>127.38853503184714</v>
      </c>
      <c r="X29" s="6">
        <v>1000</v>
      </c>
      <c r="Y29" s="6">
        <f t="shared" si="12"/>
        <v>76.43312101910828</v>
      </c>
      <c r="Z29" s="16">
        <f t="shared" si="13"/>
        <v>700</v>
      </c>
      <c r="AA29" s="23">
        <f t="shared" si="14"/>
        <v>9.158333333333333</v>
      </c>
      <c r="AB29" s="23">
        <f t="shared" si="15"/>
        <v>0.6428571428571428</v>
      </c>
      <c r="AC29" s="23">
        <f t="shared" si="16"/>
        <v>7.85</v>
      </c>
      <c r="AD29" s="22">
        <f t="shared" si="17"/>
        <v>109.99999999999999</v>
      </c>
    </row>
    <row r="30" spans="1:30" ht="15">
      <c r="A30" s="15">
        <v>23</v>
      </c>
      <c r="B30" s="6">
        <f t="shared" si="0"/>
        <v>104</v>
      </c>
      <c r="C30" s="6">
        <f t="shared" si="18"/>
        <v>30</v>
      </c>
      <c r="D30" s="6">
        <f t="shared" si="1"/>
        <v>250</v>
      </c>
      <c r="E30" s="6">
        <f t="shared" si="2"/>
        <v>156</v>
      </c>
      <c r="F30" s="8">
        <f t="shared" si="3"/>
        <v>5.9523809523809526</v>
      </c>
      <c r="G30" s="9"/>
      <c r="H30" s="7">
        <f t="shared" si="4"/>
        <v>28.88888888888889</v>
      </c>
      <c r="I30" s="7">
        <f t="shared" si="5"/>
        <v>8.333333333333334</v>
      </c>
      <c r="J30" s="7">
        <f t="shared" si="6"/>
        <v>5.9523809523809526</v>
      </c>
      <c r="K30" s="8">
        <f t="shared" si="7"/>
        <v>6.410256410256411</v>
      </c>
      <c r="L30" s="78">
        <f t="shared" si="19"/>
        <v>168</v>
      </c>
      <c r="M30" s="12"/>
      <c r="N30" s="17"/>
      <c r="O30" s="18"/>
      <c r="R30" s="9"/>
      <c r="T30" s="6">
        <f t="shared" si="8"/>
        <v>31.25</v>
      </c>
      <c r="U30" s="6">
        <f t="shared" si="9"/>
        <v>250</v>
      </c>
      <c r="V30" s="7">
        <f t="shared" si="10"/>
        <v>8</v>
      </c>
      <c r="W30" s="6">
        <f t="shared" si="11"/>
        <v>156.25</v>
      </c>
      <c r="X30" s="6">
        <v>1000</v>
      </c>
      <c r="Y30" s="6">
        <f t="shared" si="12"/>
        <v>125</v>
      </c>
      <c r="Z30" s="16">
        <f t="shared" si="13"/>
        <v>750</v>
      </c>
      <c r="AA30" s="23">
        <f t="shared" si="14"/>
        <v>6</v>
      </c>
      <c r="AB30" s="23">
        <f t="shared" si="15"/>
        <v>1.3333333333333333</v>
      </c>
      <c r="AC30" s="23">
        <f t="shared" si="16"/>
        <v>6.4</v>
      </c>
      <c r="AD30" s="22">
        <f t="shared" si="17"/>
        <v>168</v>
      </c>
    </row>
    <row r="31" spans="1:30" ht="15">
      <c r="A31" s="15">
        <v>24</v>
      </c>
      <c r="B31" s="6">
        <f t="shared" si="0"/>
        <v>117</v>
      </c>
      <c r="C31" s="6">
        <f t="shared" si="18"/>
        <v>100</v>
      </c>
      <c r="D31" s="6">
        <f t="shared" si="1"/>
        <v>600</v>
      </c>
      <c r="E31" s="6">
        <f t="shared" si="2"/>
        <v>126</v>
      </c>
      <c r="F31" s="7">
        <f t="shared" si="3"/>
        <v>15.384615384615385</v>
      </c>
      <c r="G31" s="9"/>
      <c r="H31" s="7">
        <f t="shared" si="4"/>
        <v>32.5</v>
      </c>
      <c r="I31" s="8">
        <f t="shared" si="5"/>
        <v>6</v>
      </c>
      <c r="J31" s="7">
        <f t="shared" si="6"/>
        <v>15.384615384615385</v>
      </c>
      <c r="K31" s="8">
        <f t="shared" si="7"/>
        <v>7.936507936507937</v>
      </c>
      <c r="L31" s="78">
        <f t="shared" si="19"/>
        <v>65</v>
      </c>
      <c r="M31" s="12"/>
      <c r="N31" s="17"/>
      <c r="O31" s="18"/>
      <c r="R31" s="9"/>
      <c r="T31" s="6">
        <f t="shared" si="8"/>
        <v>100.62893081761007</v>
      </c>
      <c r="U31" s="6">
        <f t="shared" si="9"/>
        <v>600.0000000000001</v>
      </c>
      <c r="V31" s="7">
        <f t="shared" si="10"/>
        <v>5.9625</v>
      </c>
      <c r="W31" s="6">
        <f t="shared" si="11"/>
        <v>125.78616352201257</v>
      </c>
      <c r="X31" s="6">
        <v>1000</v>
      </c>
      <c r="Y31" s="6">
        <f t="shared" si="12"/>
        <v>25.157232704402503</v>
      </c>
      <c r="Z31" s="16">
        <f t="shared" si="13"/>
        <v>399.9999999999999</v>
      </c>
      <c r="AA31" s="23">
        <f t="shared" si="14"/>
        <v>15.900000000000004</v>
      </c>
      <c r="AB31" s="23">
        <f t="shared" si="15"/>
        <v>0.37499999999999994</v>
      </c>
      <c r="AC31" s="23">
        <f t="shared" si="16"/>
        <v>7.95</v>
      </c>
      <c r="AD31" s="22">
        <f t="shared" si="17"/>
        <v>65</v>
      </c>
    </row>
    <row r="32" spans="1:30" ht="15">
      <c r="A32" s="15">
        <v>25</v>
      </c>
      <c r="B32" s="6">
        <f t="shared" si="0"/>
        <v>110</v>
      </c>
      <c r="C32" s="6">
        <f t="shared" si="18"/>
        <v>30</v>
      </c>
      <c r="D32" s="6">
        <f t="shared" si="1"/>
        <v>250</v>
      </c>
      <c r="E32" s="6">
        <f t="shared" si="2"/>
        <v>154</v>
      </c>
      <c r="F32" s="8">
        <f t="shared" si="3"/>
        <v>6.048387096774194</v>
      </c>
      <c r="G32" s="9"/>
      <c r="H32" s="7">
        <f t="shared" si="4"/>
        <v>30.555555555555554</v>
      </c>
      <c r="I32" s="7">
        <f t="shared" si="5"/>
        <v>8.333333333333334</v>
      </c>
      <c r="J32" s="7">
        <f t="shared" si="6"/>
        <v>6.048387096774194</v>
      </c>
      <c r="K32" s="8">
        <f t="shared" si="7"/>
        <v>6.4935064935064934</v>
      </c>
      <c r="L32" s="78">
        <f t="shared" si="19"/>
        <v>165.33333333333331</v>
      </c>
      <c r="M32" s="12"/>
      <c r="N32" s="17"/>
      <c r="O32" s="18"/>
      <c r="R32" s="9"/>
      <c r="T32" s="6">
        <f t="shared" si="8"/>
        <v>30.76923076923077</v>
      </c>
      <c r="U32" s="6">
        <f t="shared" si="9"/>
        <v>250</v>
      </c>
      <c r="V32" s="7">
        <f t="shared" si="10"/>
        <v>8.125</v>
      </c>
      <c r="W32" s="6">
        <f t="shared" si="11"/>
        <v>153.84615384615384</v>
      </c>
      <c r="X32" s="6">
        <v>1000</v>
      </c>
      <c r="Y32" s="6">
        <f t="shared" si="12"/>
        <v>123.07692307692307</v>
      </c>
      <c r="Z32" s="16">
        <f t="shared" si="13"/>
        <v>750</v>
      </c>
      <c r="AA32" s="23">
        <f t="shared" si="14"/>
        <v>6.093750000000001</v>
      </c>
      <c r="AB32" s="23">
        <f t="shared" si="15"/>
        <v>1.333333333333333</v>
      </c>
      <c r="AC32" s="23">
        <f t="shared" si="16"/>
        <v>6.5</v>
      </c>
      <c r="AD32" s="22">
        <f t="shared" si="17"/>
        <v>165.33333333333331</v>
      </c>
    </row>
    <row r="33" spans="1:30" ht="15">
      <c r="A33" s="15">
        <v>26</v>
      </c>
      <c r="B33" s="6">
        <f t="shared" si="0"/>
        <v>123</v>
      </c>
      <c r="C33" s="6">
        <f t="shared" si="18"/>
        <v>50</v>
      </c>
      <c r="D33" s="6">
        <f t="shared" si="1"/>
        <v>300</v>
      </c>
      <c r="E33" s="6">
        <f t="shared" si="2"/>
        <v>124</v>
      </c>
      <c r="F33" s="8">
        <f t="shared" si="3"/>
        <v>9.45945945945946</v>
      </c>
      <c r="G33" s="9"/>
      <c r="H33" s="7">
        <f t="shared" si="4"/>
        <v>34.166666666666664</v>
      </c>
      <c r="I33" s="7">
        <f t="shared" si="5"/>
        <v>6</v>
      </c>
      <c r="J33" s="7">
        <f t="shared" si="6"/>
        <v>9.45945945945946</v>
      </c>
      <c r="K33" s="8">
        <f t="shared" si="7"/>
        <v>8.064516129032258</v>
      </c>
      <c r="L33" s="78">
        <f t="shared" si="19"/>
        <v>105.71428571428571</v>
      </c>
      <c r="M33" s="12"/>
      <c r="N33" s="17"/>
      <c r="O33" s="18"/>
      <c r="R33" s="9"/>
      <c r="T33" s="6">
        <f t="shared" si="8"/>
        <v>49.68944099378882</v>
      </c>
      <c r="U33" s="6">
        <f t="shared" si="9"/>
        <v>300.00000000000006</v>
      </c>
      <c r="V33" s="7">
        <f t="shared" si="10"/>
        <v>6.0375000000000005</v>
      </c>
      <c r="W33" s="6">
        <f t="shared" si="11"/>
        <v>124.22360248447204</v>
      </c>
      <c r="X33" s="6">
        <v>1000</v>
      </c>
      <c r="Y33" s="6">
        <f t="shared" si="12"/>
        <v>74.53416149068322</v>
      </c>
      <c r="Z33" s="16">
        <f t="shared" si="13"/>
        <v>700</v>
      </c>
      <c r="AA33" s="23">
        <f t="shared" si="14"/>
        <v>9.391666666666667</v>
      </c>
      <c r="AB33" s="23">
        <f t="shared" si="15"/>
        <v>0.6428571428571429</v>
      </c>
      <c r="AC33" s="23">
        <f t="shared" si="16"/>
        <v>8.05</v>
      </c>
      <c r="AD33" s="22">
        <f t="shared" si="17"/>
        <v>105.71428571428571</v>
      </c>
    </row>
    <row r="34" spans="1:30" ht="15">
      <c r="A34" s="15">
        <v>27</v>
      </c>
      <c r="B34" s="6">
        <f t="shared" si="0"/>
        <v>116</v>
      </c>
      <c r="C34" s="6">
        <f t="shared" si="18"/>
        <v>90</v>
      </c>
      <c r="D34" s="6">
        <f t="shared" si="1"/>
        <v>750</v>
      </c>
      <c r="E34" s="6">
        <f t="shared" si="2"/>
        <v>152</v>
      </c>
      <c r="F34" s="8">
        <f t="shared" si="3"/>
        <v>4.032258064516129</v>
      </c>
      <c r="G34" s="9"/>
      <c r="H34" s="7">
        <f t="shared" si="4"/>
        <v>32.22222222222222</v>
      </c>
      <c r="I34" s="7">
        <f t="shared" si="5"/>
        <v>8.333333333333334</v>
      </c>
      <c r="J34" s="7">
        <f t="shared" si="6"/>
        <v>4.032258064516129</v>
      </c>
      <c r="K34" s="8">
        <f t="shared" si="7"/>
        <v>6.578947368421052</v>
      </c>
      <c r="L34" s="78">
        <f t="shared" si="19"/>
        <v>248</v>
      </c>
      <c r="M34" s="12"/>
      <c r="N34" s="17"/>
      <c r="O34" s="18"/>
      <c r="R34" s="9"/>
      <c r="T34" s="6">
        <f t="shared" si="8"/>
        <v>90.90909090909092</v>
      </c>
      <c r="U34" s="6">
        <f t="shared" si="9"/>
        <v>750.0000000000001</v>
      </c>
      <c r="V34" s="7">
        <f t="shared" si="10"/>
        <v>8.25</v>
      </c>
      <c r="W34" s="6">
        <f t="shared" si="11"/>
        <v>151.51515151515153</v>
      </c>
      <c r="X34" s="6">
        <v>1000</v>
      </c>
      <c r="Y34" s="6">
        <f t="shared" si="12"/>
        <v>60.60606060606061</v>
      </c>
      <c r="Z34" s="16">
        <f t="shared" si="13"/>
        <v>249.9999999999999</v>
      </c>
      <c r="AA34" s="23">
        <f t="shared" si="14"/>
        <v>4.124999999999998</v>
      </c>
      <c r="AB34" s="23">
        <f t="shared" si="15"/>
        <v>2.000000000000001</v>
      </c>
      <c r="AC34" s="23">
        <f t="shared" si="16"/>
        <v>6.6</v>
      </c>
      <c r="AD34" s="22">
        <f t="shared" si="17"/>
        <v>248</v>
      </c>
    </row>
    <row r="35" spans="1:30" ht="15">
      <c r="A35" s="15">
        <v>28</v>
      </c>
      <c r="B35" s="6">
        <f t="shared" si="0"/>
        <v>129</v>
      </c>
      <c r="C35" s="6">
        <f t="shared" si="18"/>
        <v>100</v>
      </c>
      <c r="D35" s="6">
        <f t="shared" si="1"/>
        <v>600</v>
      </c>
      <c r="E35" s="6">
        <f t="shared" si="2"/>
        <v>123</v>
      </c>
      <c r="F35" s="7">
        <f t="shared" si="3"/>
        <v>17.391304347826086</v>
      </c>
      <c r="G35" s="9"/>
      <c r="H35" s="7">
        <f t="shared" si="4"/>
        <v>35.833333333333336</v>
      </c>
      <c r="I35" s="8">
        <f t="shared" si="5"/>
        <v>6</v>
      </c>
      <c r="J35" s="7">
        <f t="shared" si="6"/>
        <v>17.391304347826086</v>
      </c>
      <c r="K35" s="8">
        <f t="shared" si="7"/>
        <v>8.130081300813009</v>
      </c>
      <c r="L35" s="78">
        <f t="shared" si="19"/>
        <v>57.5</v>
      </c>
      <c r="M35" s="12"/>
      <c r="N35" s="17"/>
      <c r="O35" s="18"/>
      <c r="R35" s="9"/>
      <c r="T35" s="6">
        <f t="shared" si="8"/>
        <v>98.15950920245399</v>
      </c>
      <c r="U35" s="6">
        <f t="shared" si="9"/>
        <v>600.0000000000001</v>
      </c>
      <c r="V35" s="7">
        <f t="shared" si="10"/>
        <v>6.112500000000001</v>
      </c>
      <c r="W35" s="6">
        <f t="shared" si="11"/>
        <v>122.69938650306747</v>
      </c>
      <c r="X35" s="6">
        <v>1000</v>
      </c>
      <c r="Y35" s="6">
        <f t="shared" si="12"/>
        <v>24.539877300613483</v>
      </c>
      <c r="Z35" s="16">
        <f t="shared" si="13"/>
        <v>399.9999999999999</v>
      </c>
      <c r="AA35" s="23">
        <f t="shared" si="14"/>
        <v>16.300000000000004</v>
      </c>
      <c r="AB35" s="23">
        <f t="shared" si="15"/>
        <v>0.37499999999999994</v>
      </c>
      <c r="AC35" s="23">
        <f t="shared" si="16"/>
        <v>8.15</v>
      </c>
      <c r="AD35" s="22">
        <f t="shared" si="17"/>
        <v>57.5</v>
      </c>
    </row>
    <row r="36" spans="1:30" ht="15">
      <c r="A36" s="15">
        <v>29</v>
      </c>
      <c r="B36" s="6">
        <f t="shared" si="0"/>
        <v>122</v>
      </c>
      <c r="C36" s="6">
        <f t="shared" si="18"/>
        <v>30</v>
      </c>
      <c r="D36" s="6">
        <f t="shared" si="1"/>
        <v>250</v>
      </c>
      <c r="E36" s="6">
        <f t="shared" si="2"/>
        <v>149</v>
      </c>
      <c r="F36" s="8">
        <f t="shared" si="3"/>
        <v>6.302521008403361</v>
      </c>
      <c r="G36" s="9"/>
      <c r="H36" s="7">
        <f t="shared" si="4"/>
        <v>33.888888888888886</v>
      </c>
      <c r="I36" s="7">
        <f t="shared" si="5"/>
        <v>8.333333333333334</v>
      </c>
      <c r="J36" s="7">
        <f t="shared" si="6"/>
        <v>6.302521008403361</v>
      </c>
      <c r="K36" s="8">
        <f t="shared" si="7"/>
        <v>6.7114093959731544</v>
      </c>
      <c r="L36" s="78">
        <f t="shared" si="19"/>
        <v>158.66666666666666</v>
      </c>
      <c r="M36" s="12"/>
      <c r="N36" s="17"/>
      <c r="O36" s="18"/>
      <c r="R36" s="9"/>
      <c r="T36" s="6">
        <f t="shared" si="8"/>
        <v>29.85074626865672</v>
      </c>
      <c r="U36" s="6">
        <f t="shared" si="9"/>
        <v>250.00000000000003</v>
      </c>
      <c r="V36" s="7">
        <f t="shared" si="10"/>
        <v>8.375</v>
      </c>
      <c r="W36" s="6">
        <f t="shared" si="11"/>
        <v>149.2537313432836</v>
      </c>
      <c r="X36" s="6">
        <v>1000</v>
      </c>
      <c r="Y36" s="6">
        <f t="shared" si="12"/>
        <v>119.40298507462687</v>
      </c>
      <c r="Z36" s="16">
        <f t="shared" si="13"/>
        <v>750</v>
      </c>
      <c r="AA36" s="23">
        <f t="shared" si="14"/>
        <v>6.28125</v>
      </c>
      <c r="AB36" s="23">
        <f t="shared" si="15"/>
        <v>1.3333333333333333</v>
      </c>
      <c r="AC36" s="23">
        <f t="shared" si="16"/>
        <v>6.7</v>
      </c>
      <c r="AD36" s="22">
        <f t="shared" si="17"/>
        <v>158.66666666666666</v>
      </c>
    </row>
    <row r="37" spans="1:30" ht="15">
      <c r="A37" s="15">
        <v>30</v>
      </c>
      <c r="B37" s="6">
        <f t="shared" si="0"/>
        <v>135</v>
      </c>
      <c r="C37" s="6">
        <f t="shared" si="18"/>
        <v>70</v>
      </c>
      <c r="D37" s="6">
        <f t="shared" si="1"/>
        <v>450</v>
      </c>
      <c r="E37" s="6">
        <f t="shared" si="2"/>
        <v>121</v>
      </c>
      <c r="F37" s="7">
        <f t="shared" si="3"/>
        <v>10.784313725490197</v>
      </c>
      <c r="G37" s="9"/>
      <c r="H37" s="7">
        <f t="shared" si="4"/>
        <v>37.5</v>
      </c>
      <c r="I37" s="7">
        <f t="shared" si="5"/>
        <v>6.428571428571429</v>
      </c>
      <c r="J37" s="6">
        <f t="shared" si="6"/>
        <v>10.784313725490197</v>
      </c>
      <c r="K37" s="8">
        <f t="shared" si="7"/>
        <v>8.264462809917354</v>
      </c>
      <c r="L37" s="78">
        <f t="shared" si="19"/>
        <v>92.72727272727272</v>
      </c>
      <c r="M37" s="12"/>
      <c r="N37" s="17"/>
      <c r="O37" s="18"/>
      <c r="R37" s="9"/>
      <c r="T37" s="6">
        <f t="shared" si="8"/>
        <v>72.72727272727273</v>
      </c>
      <c r="U37" s="6">
        <f t="shared" si="9"/>
        <v>450.00000000000006</v>
      </c>
      <c r="V37" s="7">
        <f t="shared" si="10"/>
        <v>6.1875</v>
      </c>
      <c r="W37" s="6">
        <f t="shared" si="11"/>
        <v>121.21212121212122</v>
      </c>
      <c r="X37" s="6">
        <v>1000</v>
      </c>
      <c r="Y37" s="6">
        <f t="shared" si="12"/>
        <v>48.484848484848484</v>
      </c>
      <c r="Z37" s="16">
        <f t="shared" si="13"/>
        <v>550</v>
      </c>
      <c r="AA37" s="23">
        <f t="shared" si="14"/>
        <v>11.34375</v>
      </c>
      <c r="AB37" s="23">
        <f t="shared" si="15"/>
        <v>0.5454545454545454</v>
      </c>
      <c r="AC37" s="23">
        <f t="shared" si="16"/>
        <v>8.25</v>
      </c>
      <c r="AD37" s="22">
        <f t="shared" si="17"/>
        <v>92.72727272727272</v>
      </c>
    </row>
    <row r="38" spans="1:30" ht="15">
      <c r="A38" s="15">
        <v>31</v>
      </c>
      <c r="B38" s="6">
        <f t="shared" si="0"/>
        <v>128</v>
      </c>
      <c r="C38" s="6">
        <f t="shared" si="18"/>
        <v>30</v>
      </c>
      <c r="D38" s="6">
        <f t="shared" si="1"/>
        <v>250</v>
      </c>
      <c r="E38" s="6">
        <f t="shared" si="2"/>
        <v>147</v>
      </c>
      <c r="F38" s="8">
        <f t="shared" si="3"/>
        <v>6.410256410256411</v>
      </c>
      <c r="G38" s="9"/>
      <c r="H38" s="7">
        <f t="shared" si="4"/>
        <v>35.55555555555556</v>
      </c>
      <c r="I38" s="7">
        <f t="shared" si="5"/>
        <v>8.333333333333334</v>
      </c>
      <c r="J38" s="7">
        <f t="shared" si="6"/>
        <v>6.410256410256411</v>
      </c>
      <c r="K38" s="8">
        <f t="shared" si="7"/>
        <v>6.802721088435374</v>
      </c>
      <c r="L38" s="78">
        <f t="shared" si="19"/>
        <v>156</v>
      </c>
      <c r="M38" s="12"/>
      <c r="N38" s="17"/>
      <c r="O38" s="18"/>
      <c r="R38" s="9"/>
      <c r="T38" s="6">
        <f t="shared" si="8"/>
        <v>29.411764705882355</v>
      </c>
      <c r="U38" s="6">
        <f t="shared" si="9"/>
        <v>250.00000000000003</v>
      </c>
      <c r="V38" s="7">
        <f t="shared" si="10"/>
        <v>8.5</v>
      </c>
      <c r="W38" s="6">
        <f t="shared" si="11"/>
        <v>147.05882352941177</v>
      </c>
      <c r="X38" s="6">
        <v>1000</v>
      </c>
      <c r="Y38" s="6">
        <f t="shared" si="12"/>
        <v>117.64705882352942</v>
      </c>
      <c r="Z38" s="16">
        <f t="shared" si="13"/>
        <v>750</v>
      </c>
      <c r="AA38" s="23">
        <f t="shared" si="14"/>
        <v>6.374999999999999</v>
      </c>
      <c r="AB38" s="23">
        <f t="shared" si="15"/>
        <v>1.3333333333333335</v>
      </c>
      <c r="AC38" s="23">
        <f t="shared" si="16"/>
        <v>6.8</v>
      </c>
      <c r="AD38" s="22">
        <f t="shared" si="17"/>
        <v>156</v>
      </c>
    </row>
    <row r="39" spans="1:30" ht="15">
      <c r="A39" s="15">
        <v>32</v>
      </c>
      <c r="B39" s="6">
        <f t="shared" si="0"/>
        <v>141</v>
      </c>
      <c r="C39" s="6">
        <f t="shared" si="18"/>
        <v>100</v>
      </c>
      <c r="D39" s="6">
        <f t="shared" si="1"/>
        <v>600</v>
      </c>
      <c r="E39" s="6">
        <f t="shared" si="2"/>
        <v>120</v>
      </c>
      <c r="F39" s="7">
        <f t="shared" si="3"/>
        <v>20</v>
      </c>
      <c r="G39" s="9"/>
      <c r="H39" s="7">
        <f t="shared" si="4"/>
        <v>39.166666666666664</v>
      </c>
      <c r="I39" s="8">
        <f t="shared" si="5"/>
        <v>6</v>
      </c>
      <c r="J39" s="7">
        <f t="shared" si="6"/>
        <v>20</v>
      </c>
      <c r="K39" s="8">
        <f t="shared" si="7"/>
        <v>8.333333333333334</v>
      </c>
      <c r="L39" s="78">
        <f t="shared" si="19"/>
        <v>50</v>
      </c>
      <c r="M39" s="12"/>
      <c r="N39" s="17"/>
      <c r="O39" s="18"/>
      <c r="R39" s="9"/>
      <c r="T39" s="6">
        <f t="shared" si="8"/>
        <v>95.80838323353294</v>
      </c>
      <c r="U39" s="6">
        <f t="shared" si="9"/>
        <v>600</v>
      </c>
      <c r="V39" s="7">
        <f t="shared" si="10"/>
        <v>6.262499999999999</v>
      </c>
      <c r="W39" s="6">
        <f t="shared" si="11"/>
        <v>119.76047904191617</v>
      </c>
      <c r="X39" s="6">
        <v>1000</v>
      </c>
      <c r="Y39" s="6">
        <f t="shared" si="12"/>
        <v>23.952095808383234</v>
      </c>
      <c r="Z39" s="16">
        <f t="shared" si="13"/>
        <v>400</v>
      </c>
      <c r="AA39" s="23">
        <f t="shared" si="14"/>
        <v>16.7</v>
      </c>
      <c r="AB39" s="23">
        <f t="shared" si="15"/>
        <v>0.375</v>
      </c>
      <c r="AC39" s="23">
        <f t="shared" si="16"/>
        <v>8.35</v>
      </c>
      <c r="AD39" s="22">
        <f t="shared" si="17"/>
        <v>50</v>
      </c>
    </row>
    <row r="40" spans="1:30" ht="15">
      <c r="A40" s="15">
        <v>33</v>
      </c>
      <c r="B40" s="6">
        <f t="shared" si="0"/>
        <v>134</v>
      </c>
      <c r="C40" s="6">
        <f t="shared" si="18"/>
        <v>90</v>
      </c>
      <c r="D40" s="6">
        <f t="shared" si="1"/>
        <v>750</v>
      </c>
      <c r="E40" s="6">
        <f t="shared" si="2"/>
        <v>145</v>
      </c>
      <c r="F40" s="8">
        <f t="shared" si="3"/>
        <v>4.545454545454546</v>
      </c>
      <c r="G40" s="9"/>
      <c r="H40" s="7">
        <f t="shared" si="4"/>
        <v>37.22222222222222</v>
      </c>
      <c r="I40" s="7">
        <f t="shared" si="5"/>
        <v>8.333333333333334</v>
      </c>
      <c r="J40" s="7">
        <f t="shared" si="6"/>
        <v>4.545454545454546</v>
      </c>
      <c r="K40" s="8">
        <f t="shared" si="7"/>
        <v>6.896551724137931</v>
      </c>
      <c r="L40" s="78">
        <f t="shared" si="19"/>
        <v>219.99999999999997</v>
      </c>
      <c r="M40" s="12"/>
      <c r="N40" s="17"/>
      <c r="O40" s="18"/>
      <c r="R40" s="9"/>
      <c r="T40" s="6">
        <f t="shared" si="8"/>
        <v>86.95652173913044</v>
      </c>
      <c r="U40" s="6">
        <f t="shared" si="9"/>
        <v>750</v>
      </c>
      <c r="V40" s="7">
        <f t="shared" si="10"/>
        <v>8.625</v>
      </c>
      <c r="W40" s="6">
        <f t="shared" si="11"/>
        <v>144.92753623188406</v>
      </c>
      <c r="X40" s="6">
        <v>1000</v>
      </c>
      <c r="Y40" s="6">
        <f t="shared" si="12"/>
        <v>57.971014492753625</v>
      </c>
      <c r="Z40" s="16">
        <f t="shared" si="13"/>
        <v>250</v>
      </c>
      <c r="AA40" s="23">
        <f t="shared" si="14"/>
        <v>4.3125</v>
      </c>
      <c r="AB40" s="23">
        <f t="shared" si="15"/>
        <v>2</v>
      </c>
      <c r="AC40" s="23">
        <f t="shared" si="16"/>
        <v>6.9</v>
      </c>
      <c r="AD40" s="22">
        <f t="shared" si="17"/>
        <v>219.99999999999997</v>
      </c>
    </row>
    <row r="41" spans="1:30" ht="15">
      <c r="A41" s="15">
        <v>34</v>
      </c>
      <c r="B41" s="6">
        <f t="shared" si="0"/>
        <v>147</v>
      </c>
      <c r="C41" s="6">
        <f t="shared" si="18"/>
        <v>50</v>
      </c>
      <c r="D41" s="6">
        <f t="shared" si="1"/>
        <v>300</v>
      </c>
      <c r="E41" s="6">
        <f t="shared" si="2"/>
        <v>118</v>
      </c>
      <c r="F41" s="7">
        <f t="shared" si="3"/>
        <v>10.294117647058824</v>
      </c>
      <c r="G41" s="9"/>
      <c r="H41" s="7">
        <f t="shared" si="4"/>
        <v>40.833333333333336</v>
      </c>
      <c r="I41" s="7">
        <f t="shared" si="5"/>
        <v>6</v>
      </c>
      <c r="J41" s="6">
        <f t="shared" si="6"/>
        <v>10.294117647058824</v>
      </c>
      <c r="K41" s="8">
        <f t="shared" si="7"/>
        <v>8.474576271186441</v>
      </c>
      <c r="L41" s="78">
        <f t="shared" si="19"/>
        <v>97.14285714285714</v>
      </c>
      <c r="M41" s="12"/>
      <c r="N41" s="17"/>
      <c r="O41" s="18"/>
      <c r="R41" s="9"/>
      <c r="T41" s="6">
        <f t="shared" si="8"/>
        <v>47.33727810650888</v>
      </c>
      <c r="U41" s="6">
        <f t="shared" si="9"/>
        <v>300</v>
      </c>
      <c r="V41" s="7">
        <f t="shared" si="10"/>
        <v>6.3374999999999995</v>
      </c>
      <c r="W41" s="6">
        <f t="shared" si="11"/>
        <v>118.3431952662722</v>
      </c>
      <c r="X41" s="6">
        <v>1000</v>
      </c>
      <c r="Y41" s="6">
        <f t="shared" si="12"/>
        <v>71.00591715976333</v>
      </c>
      <c r="Z41" s="16">
        <f t="shared" si="13"/>
        <v>700</v>
      </c>
      <c r="AA41" s="23">
        <f t="shared" si="14"/>
        <v>9.85833333333333</v>
      </c>
      <c r="AB41" s="23">
        <f t="shared" si="15"/>
        <v>0.642857142857143</v>
      </c>
      <c r="AC41" s="23">
        <f t="shared" si="16"/>
        <v>8.45</v>
      </c>
      <c r="AD41" s="22">
        <f t="shared" si="17"/>
        <v>97.14285714285714</v>
      </c>
    </row>
    <row r="42" spans="1:30" ht="15">
      <c r="A42" s="15">
        <v>35</v>
      </c>
      <c r="B42" s="6">
        <f t="shared" si="0"/>
        <v>140</v>
      </c>
      <c r="C42" s="6">
        <f t="shared" si="18"/>
        <v>30</v>
      </c>
      <c r="D42" s="6">
        <f t="shared" si="1"/>
        <v>250</v>
      </c>
      <c r="E42" s="6">
        <f t="shared" si="2"/>
        <v>143</v>
      </c>
      <c r="F42" s="8">
        <f t="shared" si="3"/>
        <v>6.6371681415929205</v>
      </c>
      <c r="G42" s="9"/>
      <c r="H42" s="7">
        <f t="shared" si="4"/>
        <v>38.888888888888886</v>
      </c>
      <c r="I42" s="7">
        <f t="shared" si="5"/>
        <v>8.333333333333334</v>
      </c>
      <c r="J42" s="7">
        <f t="shared" si="6"/>
        <v>6.6371681415929205</v>
      </c>
      <c r="K42" s="8">
        <f t="shared" si="7"/>
        <v>6.993006993006993</v>
      </c>
      <c r="L42" s="78">
        <f t="shared" si="19"/>
        <v>150.66666666666666</v>
      </c>
      <c r="M42" s="12"/>
      <c r="N42" s="17"/>
      <c r="O42" s="18"/>
      <c r="R42" s="9"/>
      <c r="T42" s="6">
        <f t="shared" si="8"/>
        <v>28.571428571428573</v>
      </c>
      <c r="U42" s="6">
        <f t="shared" si="9"/>
        <v>250</v>
      </c>
      <c r="V42" s="7">
        <f t="shared" si="10"/>
        <v>8.75</v>
      </c>
      <c r="W42" s="6">
        <f t="shared" si="11"/>
        <v>142.85714285714286</v>
      </c>
      <c r="X42" s="6">
        <v>1000</v>
      </c>
      <c r="Y42" s="6">
        <f t="shared" si="12"/>
        <v>114.28571428571429</v>
      </c>
      <c r="Z42" s="16">
        <f t="shared" si="13"/>
        <v>750</v>
      </c>
      <c r="AA42" s="23">
        <f t="shared" si="14"/>
        <v>6.5625</v>
      </c>
      <c r="AB42" s="23">
        <f t="shared" si="15"/>
        <v>1.3333333333333333</v>
      </c>
      <c r="AC42" s="23">
        <f t="shared" si="16"/>
        <v>7</v>
      </c>
      <c r="AD42" s="22">
        <f t="shared" si="17"/>
        <v>150.66666666666666</v>
      </c>
    </row>
    <row r="43" spans="1:30" ht="15">
      <c r="A43" s="15">
        <v>36</v>
      </c>
      <c r="B43" s="6">
        <f t="shared" si="0"/>
        <v>153</v>
      </c>
      <c r="C43" s="6">
        <f t="shared" si="18"/>
        <v>90</v>
      </c>
      <c r="D43" s="6">
        <f t="shared" si="1"/>
        <v>600</v>
      </c>
      <c r="E43" s="6">
        <f t="shared" si="2"/>
        <v>117</v>
      </c>
      <c r="F43" s="7">
        <f t="shared" si="3"/>
        <v>14.814814814814815</v>
      </c>
      <c r="G43" s="9"/>
      <c r="H43" s="7">
        <f t="shared" si="4"/>
        <v>42.5</v>
      </c>
      <c r="I43" s="7">
        <f t="shared" si="5"/>
        <v>6.666666666666667</v>
      </c>
      <c r="J43" s="6">
        <f t="shared" si="6"/>
        <v>14.814814814814815</v>
      </c>
      <c r="K43" s="8">
        <f t="shared" si="7"/>
        <v>8.547008547008547</v>
      </c>
      <c r="L43" s="78">
        <f t="shared" si="19"/>
        <v>67.5</v>
      </c>
      <c r="M43" s="12"/>
      <c r="N43" s="17"/>
      <c r="O43" s="18"/>
      <c r="R43" s="9"/>
      <c r="T43" s="6">
        <f t="shared" si="8"/>
        <v>93.56725146198829</v>
      </c>
      <c r="U43" s="6">
        <f t="shared" si="9"/>
        <v>600</v>
      </c>
      <c r="V43" s="7">
        <f t="shared" si="10"/>
        <v>6.4125000000000005</v>
      </c>
      <c r="W43" s="6">
        <f t="shared" si="11"/>
        <v>116.95906432748536</v>
      </c>
      <c r="X43" s="6">
        <v>1000</v>
      </c>
      <c r="Y43" s="6">
        <f t="shared" si="12"/>
        <v>23.391812865497073</v>
      </c>
      <c r="Z43" s="16">
        <f t="shared" si="13"/>
        <v>400</v>
      </c>
      <c r="AA43" s="23">
        <f t="shared" si="14"/>
        <v>17.1</v>
      </c>
      <c r="AB43" s="23">
        <f t="shared" si="15"/>
        <v>0.375</v>
      </c>
      <c r="AC43" s="23">
        <f t="shared" si="16"/>
        <v>8.55</v>
      </c>
      <c r="AD43" s="22">
        <f t="shared" si="17"/>
        <v>67.5</v>
      </c>
    </row>
    <row r="44" spans="1:30" ht="15">
      <c r="A44" s="15">
        <v>37</v>
      </c>
      <c r="B44" s="6">
        <f t="shared" si="0"/>
        <v>146</v>
      </c>
      <c r="C44" s="6">
        <f t="shared" si="18"/>
        <v>30</v>
      </c>
      <c r="D44" s="6">
        <f t="shared" si="1"/>
        <v>250</v>
      </c>
      <c r="E44" s="6">
        <f t="shared" si="2"/>
        <v>141</v>
      </c>
      <c r="F44" s="8">
        <f t="shared" si="3"/>
        <v>6.756756756756757</v>
      </c>
      <c r="G44" s="9"/>
      <c r="H44" s="7">
        <f t="shared" si="4"/>
        <v>40.55555555555556</v>
      </c>
      <c r="I44" s="7">
        <f t="shared" si="5"/>
        <v>8.333333333333334</v>
      </c>
      <c r="J44" s="7">
        <f t="shared" si="6"/>
        <v>6.756756756756757</v>
      </c>
      <c r="K44" s="8">
        <f t="shared" si="7"/>
        <v>7.092198581560283</v>
      </c>
      <c r="L44" s="78">
        <f t="shared" si="19"/>
        <v>148</v>
      </c>
      <c r="M44" s="12"/>
      <c r="N44" s="17"/>
      <c r="O44" s="18"/>
      <c r="R44" s="9"/>
      <c r="T44" s="6">
        <f t="shared" si="8"/>
        <v>28.169014084507047</v>
      </c>
      <c r="U44" s="6">
        <f t="shared" si="9"/>
        <v>250.00000000000006</v>
      </c>
      <c r="V44" s="7">
        <f t="shared" si="10"/>
        <v>8.875</v>
      </c>
      <c r="W44" s="6">
        <f t="shared" si="11"/>
        <v>140.84507042253523</v>
      </c>
      <c r="X44" s="6">
        <v>1000</v>
      </c>
      <c r="Y44" s="6">
        <f t="shared" si="12"/>
        <v>112.67605633802819</v>
      </c>
      <c r="Z44" s="16">
        <f t="shared" si="13"/>
        <v>750</v>
      </c>
      <c r="AA44" s="23">
        <f t="shared" si="14"/>
        <v>6.656249999999999</v>
      </c>
      <c r="AB44" s="23">
        <f t="shared" si="15"/>
        <v>1.3333333333333335</v>
      </c>
      <c r="AC44" s="23">
        <f t="shared" si="16"/>
        <v>7.1</v>
      </c>
      <c r="AD44" s="22">
        <f t="shared" si="17"/>
        <v>148</v>
      </c>
    </row>
    <row r="45" spans="1:30" ht="15">
      <c r="A45" s="15">
        <v>38</v>
      </c>
      <c r="B45" s="6">
        <f t="shared" si="0"/>
        <v>159</v>
      </c>
      <c r="C45" s="6">
        <f t="shared" si="18"/>
        <v>50</v>
      </c>
      <c r="D45" s="6">
        <f t="shared" si="1"/>
        <v>300</v>
      </c>
      <c r="E45" s="6">
        <f t="shared" si="2"/>
        <v>116</v>
      </c>
      <c r="F45" s="7">
        <f t="shared" si="3"/>
        <v>10.606060606060606</v>
      </c>
      <c r="G45" s="9"/>
      <c r="H45" s="7">
        <f t="shared" si="4"/>
        <v>44.166666666666664</v>
      </c>
      <c r="I45" s="7">
        <f t="shared" si="5"/>
        <v>6</v>
      </c>
      <c r="J45" s="6">
        <f t="shared" si="6"/>
        <v>10.606060606060606</v>
      </c>
      <c r="K45" s="8">
        <f t="shared" si="7"/>
        <v>8.620689655172415</v>
      </c>
      <c r="L45" s="78">
        <f t="shared" si="19"/>
        <v>94.28571428571429</v>
      </c>
      <c r="M45" s="12"/>
      <c r="N45" s="17"/>
      <c r="O45" s="18"/>
      <c r="R45" s="9"/>
      <c r="T45" s="6">
        <f t="shared" si="8"/>
        <v>46.24277456647399</v>
      </c>
      <c r="U45" s="6">
        <f t="shared" si="9"/>
        <v>300.00000000000006</v>
      </c>
      <c r="V45" s="7">
        <f t="shared" si="10"/>
        <v>6.487500000000001</v>
      </c>
      <c r="W45" s="6">
        <f t="shared" si="11"/>
        <v>115.60693641618496</v>
      </c>
      <c r="X45" s="6">
        <v>1000</v>
      </c>
      <c r="Y45" s="6">
        <f t="shared" si="12"/>
        <v>69.36416184971097</v>
      </c>
      <c r="Z45" s="16">
        <f t="shared" si="13"/>
        <v>700</v>
      </c>
      <c r="AA45" s="23">
        <f t="shared" si="14"/>
        <v>10.091666666666669</v>
      </c>
      <c r="AB45" s="23">
        <f t="shared" si="15"/>
        <v>0.6428571428571428</v>
      </c>
      <c r="AC45" s="23">
        <f t="shared" si="16"/>
        <v>8.65</v>
      </c>
      <c r="AD45" s="22">
        <f t="shared" si="17"/>
        <v>94.28571428571429</v>
      </c>
    </row>
    <row r="46" spans="1:30" ht="15">
      <c r="A46" s="15">
        <v>39</v>
      </c>
      <c r="B46" s="6">
        <f t="shared" si="0"/>
        <v>152</v>
      </c>
      <c r="C46" s="6">
        <f t="shared" si="18"/>
        <v>80</v>
      </c>
      <c r="D46" s="6">
        <f t="shared" si="1"/>
        <v>750</v>
      </c>
      <c r="E46" s="6">
        <f t="shared" si="2"/>
        <v>139</v>
      </c>
      <c r="F46" s="8">
        <f t="shared" si="3"/>
        <v>4.237288135593221</v>
      </c>
      <c r="G46" s="9"/>
      <c r="H46" s="7">
        <f t="shared" si="4"/>
        <v>42.22222222222222</v>
      </c>
      <c r="I46" s="7">
        <f t="shared" si="5"/>
        <v>9.375</v>
      </c>
      <c r="J46" s="7">
        <f t="shared" si="6"/>
        <v>4.237288135593221</v>
      </c>
      <c r="K46" s="8">
        <f t="shared" si="7"/>
        <v>7.194244604316546</v>
      </c>
      <c r="L46" s="78">
        <f t="shared" si="19"/>
        <v>235.99999999999997</v>
      </c>
      <c r="M46" s="12"/>
      <c r="N46" s="17"/>
      <c r="O46" s="18"/>
      <c r="R46" s="9"/>
      <c r="T46" s="6">
        <f t="shared" si="8"/>
        <v>83.33333333333333</v>
      </c>
      <c r="U46" s="6">
        <f t="shared" si="9"/>
        <v>750</v>
      </c>
      <c r="V46" s="7">
        <f t="shared" si="10"/>
        <v>9</v>
      </c>
      <c r="W46" s="6">
        <f t="shared" si="11"/>
        <v>138.88888888888889</v>
      </c>
      <c r="X46" s="6">
        <v>1000</v>
      </c>
      <c r="Y46" s="6">
        <f t="shared" si="12"/>
        <v>55.55555555555556</v>
      </c>
      <c r="Z46" s="16">
        <f t="shared" si="13"/>
        <v>250</v>
      </c>
      <c r="AA46" s="23">
        <f t="shared" si="14"/>
        <v>4.5</v>
      </c>
      <c r="AB46" s="23">
        <f t="shared" si="15"/>
        <v>2</v>
      </c>
      <c r="AC46" s="23">
        <f t="shared" si="16"/>
        <v>7.2</v>
      </c>
      <c r="AD46" s="22">
        <f t="shared" si="17"/>
        <v>235.99999999999997</v>
      </c>
    </row>
    <row r="47" spans="1:30" ht="15">
      <c r="A47" s="15">
        <v>40</v>
      </c>
      <c r="B47" s="6">
        <f t="shared" si="0"/>
        <v>165</v>
      </c>
      <c r="C47" s="6">
        <f t="shared" si="18"/>
        <v>90</v>
      </c>
      <c r="D47" s="6">
        <f t="shared" si="1"/>
        <v>600</v>
      </c>
      <c r="E47" s="6">
        <f t="shared" si="2"/>
        <v>114</v>
      </c>
      <c r="F47" s="7">
        <f t="shared" si="3"/>
        <v>16.666666666666668</v>
      </c>
      <c r="G47" s="9"/>
      <c r="H47" s="7">
        <f t="shared" si="4"/>
        <v>45.833333333333336</v>
      </c>
      <c r="I47" s="7">
        <f t="shared" si="5"/>
        <v>6.666666666666667</v>
      </c>
      <c r="J47" s="6">
        <f t="shared" si="6"/>
        <v>16.666666666666668</v>
      </c>
      <c r="K47" s="8">
        <f t="shared" si="7"/>
        <v>8.771929824561404</v>
      </c>
      <c r="L47" s="78">
        <f t="shared" si="19"/>
        <v>59.99999999999999</v>
      </c>
      <c r="M47" s="12"/>
      <c r="N47" s="17"/>
      <c r="O47" s="18"/>
      <c r="R47" s="9"/>
      <c r="T47" s="6">
        <f t="shared" si="8"/>
        <v>91.42857142857144</v>
      </c>
      <c r="U47" s="6">
        <f t="shared" si="9"/>
        <v>600.0000000000001</v>
      </c>
      <c r="V47" s="7">
        <f t="shared" si="10"/>
        <v>6.5625</v>
      </c>
      <c r="W47" s="6">
        <f t="shared" si="11"/>
        <v>114.28571428571429</v>
      </c>
      <c r="X47" s="6">
        <v>1000</v>
      </c>
      <c r="Y47" s="6">
        <f t="shared" si="12"/>
        <v>22.857142857142847</v>
      </c>
      <c r="Z47" s="16">
        <f t="shared" si="13"/>
        <v>399.9999999999999</v>
      </c>
      <c r="AA47" s="23">
        <f t="shared" si="14"/>
        <v>17.500000000000004</v>
      </c>
      <c r="AB47" s="23">
        <f t="shared" si="15"/>
        <v>0.37499999999999994</v>
      </c>
      <c r="AC47" s="23">
        <f t="shared" si="16"/>
        <v>8.75</v>
      </c>
      <c r="AD47" s="22">
        <f t="shared" si="17"/>
        <v>59.99999999999999</v>
      </c>
    </row>
    <row r="48" spans="1:30" ht="15">
      <c r="A48" s="15">
        <v>41</v>
      </c>
      <c r="B48" s="6">
        <f t="shared" si="0"/>
        <v>158</v>
      </c>
      <c r="C48" s="6">
        <f t="shared" si="18"/>
        <v>30</v>
      </c>
      <c r="D48" s="6">
        <f t="shared" si="1"/>
        <v>250</v>
      </c>
      <c r="E48" s="6">
        <f t="shared" si="2"/>
        <v>137</v>
      </c>
      <c r="F48" s="8">
        <f t="shared" si="3"/>
        <v>7.009345794392523</v>
      </c>
      <c r="G48" s="9"/>
      <c r="H48" s="7">
        <f t="shared" si="4"/>
        <v>43.888888888888886</v>
      </c>
      <c r="I48" s="7">
        <f t="shared" si="5"/>
        <v>8.333333333333334</v>
      </c>
      <c r="J48" s="7">
        <f t="shared" si="6"/>
        <v>7.009345794392523</v>
      </c>
      <c r="K48" s="8">
        <f t="shared" si="7"/>
        <v>7.299270072992701</v>
      </c>
      <c r="L48" s="78">
        <f t="shared" si="19"/>
        <v>142.66666666666669</v>
      </c>
      <c r="M48" s="12"/>
      <c r="N48" s="17"/>
      <c r="O48" s="18"/>
      <c r="R48" s="9"/>
      <c r="T48" s="6">
        <f t="shared" si="8"/>
        <v>27.397260273972606</v>
      </c>
      <c r="U48" s="6">
        <f t="shared" si="9"/>
        <v>250.00000000000003</v>
      </c>
      <c r="V48" s="7">
        <f t="shared" si="10"/>
        <v>9.125</v>
      </c>
      <c r="W48" s="6">
        <f t="shared" si="11"/>
        <v>136.986301369863</v>
      </c>
      <c r="X48" s="6">
        <v>1000</v>
      </c>
      <c r="Y48" s="6">
        <f t="shared" si="12"/>
        <v>109.58904109589041</v>
      </c>
      <c r="Z48" s="16">
        <f t="shared" si="13"/>
        <v>750</v>
      </c>
      <c r="AA48" s="23">
        <f t="shared" si="14"/>
        <v>6.84375</v>
      </c>
      <c r="AB48" s="23">
        <f t="shared" si="15"/>
        <v>1.3333333333333333</v>
      </c>
      <c r="AC48" s="23">
        <f t="shared" si="16"/>
        <v>7.3</v>
      </c>
      <c r="AD48" s="22">
        <f t="shared" si="17"/>
        <v>142.66666666666669</v>
      </c>
    </row>
    <row r="49" spans="1:30" ht="15">
      <c r="A49" s="15">
        <v>42</v>
      </c>
      <c r="B49" s="6">
        <f t="shared" si="0"/>
        <v>171</v>
      </c>
      <c r="C49" s="6">
        <f t="shared" si="18"/>
        <v>70</v>
      </c>
      <c r="D49" s="6">
        <f t="shared" si="1"/>
        <v>450</v>
      </c>
      <c r="E49" s="6">
        <f t="shared" si="2"/>
        <v>113</v>
      </c>
      <c r="F49" s="7">
        <f t="shared" si="3"/>
        <v>12.790697674418604</v>
      </c>
      <c r="G49" s="9"/>
      <c r="H49" s="7">
        <f t="shared" si="4"/>
        <v>47.5</v>
      </c>
      <c r="I49" s="7">
        <f t="shared" si="5"/>
        <v>6.428571428571429</v>
      </c>
      <c r="J49" s="6">
        <f t="shared" si="6"/>
        <v>12.790697674418604</v>
      </c>
      <c r="K49" s="8">
        <f t="shared" si="7"/>
        <v>8.849557522123893</v>
      </c>
      <c r="L49" s="78">
        <f t="shared" si="19"/>
        <v>78.18181818181819</v>
      </c>
      <c r="M49" s="12"/>
      <c r="N49" s="17"/>
      <c r="O49" s="18"/>
      <c r="R49" s="9"/>
      <c r="T49" s="6">
        <f t="shared" si="8"/>
        <v>67.79661016949153</v>
      </c>
      <c r="U49" s="6">
        <f t="shared" si="9"/>
        <v>450</v>
      </c>
      <c r="V49" s="7">
        <f t="shared" si="10"/>
        <v>6.637499999999999</v>
      </c>
      <c r="W49" s="6">
        <f t="shared" si="11"/>
        <v>112.99435028248588</v>
      </c>
      <c r="X49" s="6">
        <v>1000</v>
      </c>
      <c r="Y49" s="6">
        <f t="shared" si="12"/>
        <v>45.19774011299435</v>
      </c>
      <c r="Z49" s="16">
        <f t="shared" si="13"/>
        <v>550</v>
      </c>
      <c r="AA49" s="23">
        <f t="shared" si="14"/>
        <v>12.16875</v>
      </c>
      <c r="AB49" s="23">
        <f t="shared" si="15"/>
        <v>0.5454545454545454</v>
      </c>
      <c r="AC49" s="23">
        <f t="shared" si="16"/>
        <v>8.85</v>
      </c>
      <c r="AD49" s="22">
        <f t="shared" si="17"/>
        <v>78.18181818181819</v>
      </c>
    </row>
    <row r="50" spans="1:30" ht="15">
      <c r="A50" s="15">
        <v>43</v>
      </c>
      <c r="B50" s="6">
        <f t="shared" si="0"/>
        <v>164</v>
      </c>
      <c r="C50" s="6">
        <f t="shared" si="18"/>
        <v>30</v>
      </c>
      <c r="D50" s="6">
        <f t="shared" si="1"/>
        <v>250</v>
      </c>
      <c r="E50" s="6">
        <f t="shared" si="2"/>
        <v>135</v>
      </c>
      <c r="F50" s="8">
        <f t="shared" si="3"/>
        <v>7.142857142857143</v>
      </c>
      <c r="G50" s="9"/>
      <c r="H50" s="7">
        <f t="shared" si="4"/>
        <v>45.55555555555556</v>
      </c>
      <c r="I50" s="7">
        <f t="shared" si="5"/>
        <v>8.333333333333334</v>
      </c>
      <c r="J50" s="7">
        <f t="shared" si="6"/>
        <v>7.142857142857143</v>
      </c>
      <c r="K50" s="8">
        <f t="shared" si="7"/>
        <v>7.407407407407407</v>
      </c>
      <c r="L50" s="78">
        <f t="shared" si="19"/>
        <v>140</v>
      </c>
      <c r="M50" s="12"/>
      <c r="N50" s="17"/>
      <c r="O50" s="18"/>
      <c r="R50" s="9"/>
      <c r="T50" s="6">
        <f t="shared" si="8"/>
        <v>27.027027027027028</v>
      </c>
      <c r="U50" s="6">
        <f t="shared" si="9"/>
        <v>250</v>
      </c>
      <c r="V50" s="7">
        <f t="shared" si="10"/>
        <v>9.25</v>
      </c>
      <c r="W50" s="6">
        <f t="shared" si="11"/>
        <v>135.13513513513513</v>
      </c>
      <c r="X50" s="6">
        <v>1000</v>
      </c>
      <c r="Y50" s="6">
        <f t="shared" si="12"/>
        <v>108.1081081081081</v>
      </c>
      <c r="Z50" s="16">
        <f t="shared" si="13"/>
        <v>750</v>
      </c>
      <c r="AA50" s="23">
        <f t="shared" si="14"/>
        <v>6.937500000000001</v>
      </c>
      <c r="AB50" s="23">
        <f t="shared" si="15"/>
        <v>1.3333333333333333</v>
      </c>
      <c r="AC50" s="23">
        <f t="shared" si="16"/>
        <v>7.4</v>
      </c>
      <c r="AD50" s="22">
        <f t="shared" si="17"/>
        <v>140</v>
      </c>
    </row>
    <row r="51" spans="1:30" ht="15">
      <c r="A51" s="15">
        <v>44</v>
      </c>
      <c r="B51" s="6">
        <f t="shared" si="0"/>
        <v>177</v>
      </c>
      <c r="C51" s="6">
        <f t="shared" si="18"/>
        <v>90</v>
      </c>
      <c r="D51" s="6">
        <f t="shared" si="1"/>
        <v>600</v>
      </c>
      <c r="E51" s="6">
        <f t="shared" si="2"/>
        <v>112</v>
      </c>
      <c r="F51" s="7">
        <f t="shared" si="3"/>
        <v>18.181818181818183</v>
      </c>
      <c r="G51" s="9"/>
      <c r="H51" s="7">
        <f t="shared" si="4"/>
        <v>49.166666666666664</v>
      </c>
      <c r="I51" s="7">
        <f t="shared" si="5"/>
        <v>6.666666666666667</v>
      </c>
      <c r="J51" s="6">
        <f t="shared" si="6"/>
        <v>18.181818181818183</v>
      </c>
      <c r="K51" s="8">
        <f t="shared" si="7"/>
        <v>8.928571428571429</v>
      </c>
      <c r="L51" s="78">
        <f t="shared" si="19"/>
        <v>54.99999999999999</v>
      </c>
      <c r="M51" s="12"/>
      <c r="N51" s="17"/>
      <c r="O51" s="18"/>
      <c r="R51" s="9"/>
      <c r="T51" s="6">
        <f t="shared" si="8"/>
        <v>89.38547486033521</v>
      </c>
      <c r="U51" s="6">
        <f t="shared" si="9"/>
        <v>600</v>
      </c>
      <c r="V51" s="7">
        <f t="shared" si="10"/>
        <v>6.7124999999999995</v>
      </c>
      <c r="W51" s="6">
        <f t="shared" si="11"/>
        <v>111.731843575419</v>
      </c>
      <c r="X51" s="6">
        <v>1000</v>
      </c>
      <c r="Y51" s="6">
        <f t="shared" si="12"/>
        <v>22.3463687150838</v>
      </c>
      <c r="Z51" s="16">
        <f t="shared" si="13"/>
        <v>400</v>
      </c>
      <c r="AA51" s="23">
        <f t="shared" si="14"/>
        <v>17.900000000000002</v>
      </c>
      <c r="AB51" s="23">
        <f t="shared" si="15"/>
        <v>0.37499999999999994</v>
      </c>
      <c r="AC51" s="23">
        <f t="shared" si="16"/>
        <v>8.95</v>
      </c>
      <c r="AD51" s="22">
        <f t="shared" si="17"/>
        <v>54.99999999999999</v>
      </c>
    </row>
    <row r="52" spans="1:30" ht="15">
      <c r="A52" s="15">
        <v>45</v>
      </c>
      <c r="B52" s="6">
        <f t="shared" si="0"/>
        <v>170</v>
      </c>
      <c r="C52" s="6">
        <f t="shared" si="18"/>
        <v>80</v>
      </c>
      <c r="D52" s="6">
        <f t="shared" si="1"/>
        <v>750</v>
      </c>
      <c r="E52" s="6">
        <f t="shared" si="2"/>
        <v>133</v>
      </c>
      <c r="F52" s="8">
        <f t="shared" si="3"/>
        <v>4.716981132075472</v>
      </c>
      <c r="G52" s="9"/>
      <c r="H52" s="7">
        <f t="shared" si="4"/>
        <v>47.22222222222222</v>
      </c>
      <c r="I52" s="7">
        <f t="shared" si="5"/>
        <v>9.375</v>
      </c>
      <c r="J52" s="7">
        <f t="shared" si="6"/>
        <v>4.716981132075472</v>
      </c>
      <c r="K52" s="8">
        <f t="shared" si="7"/>
        <v>7.518796992481203</v>
      </c>
      <c r="L52" s="78">
        <f t="shared" si="19"/>
        <v>212</v>
      </c>
      <c r="M52" s="12"/>
      <c r="N52" s="17"/>
      <c r="O52" s="18"/>
      <c r="R52" s="9"/>
      <c r="T52" s="6">
        <f t="shared" si="8"/>
        <v>80</v>
      </c>
      <c r="U52" s="6">
        <f t="shared" si="9"/>
        <v>750</v>
      </c>
      <c r="V52" s="7">
        <f t="shared" si="10"/>
        <v>9.375</v>
      </c>
      <c r="W52" s="6">
        <f t="shared" si="11"/>
        <v>133.33333333333334</v>
      </c>
      <c r="X52" s="6">
        <v>1000</v>
      </c>
      <c r="Y52" s="6">
        <f t="shared" si="12"/>
        <v>53.33333333333334</v>
      </c>
      <c r="Z52" s="16">
        <f t="shared" si="13"/>
        <v>250</v>
      </c>
      <c r="AA52" s="23">
        <f t="shared" si="14"/>
        <v>4.687499999999999</v>
      </c>
      <c r="AB52" s="23">
        <f t="shared" si="15"/>
        <v>2.0000000000000004</v>
      </c>
      <c r="AC52" s="23">
        <f t="shared" si="16"/>
        <v>7.5</v>
      </c>
      <c r="AD52" s="22">
        <f t="shared" si="17"/>
        <v>212</v>
      </c>
    </row>
    <row r="53" spans="1:30" ht="15">
      <c r="A53" s="14"/>
      <c r="B53" s="20"/>
      <c r="C53" s="20"/>
      <c r="D53" s="20"/>
      <c r="E53" s="20"/>
      <c r="F53" s="28"/>
      <c r="G53" s="9"/>
      <c r="H53" s="28"/>
      <c r="I53" s="20"/>
      <c r="J53" s="28"/>
      <c r="K53" s="29"/>
      <c r="M53" s="12"/>
      <c r="N53" s="17"/>
      <c r="O53" s="18"/>
      <c r="R53" s="9"/>
      <c r="T53" s="20"/>
      <c r="U53" s="20"/>
      <c r="V53" s="28"/>
      <c r="W53" s="20"/>
      <c r="X53" s="20"/>
      <c r="Y53" s="20"/>
      <c r="Z53" s="24"/>
      <c r="AA53" s="23"/>
      <c r="AB53" s="23"/>
      <c r="AC53" s="23"/>
      <c r="AD53" s="22"/>
    </row>
    <row r="108" ht="15" customHeight="1"/>
    <row r="109" ht="14.25" customHeight="1"/>
    <row r="110" ht="14.25" customHeight="1"/>
    <row r="112" ht="14.25" customHeight="1"/>
    <row r="695" spans="1:18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</sheetData>
  <mergeCells count="1">
    <mergeCell ref="H3:I3"/>
  </mergeCells>
  <printOptions/>
  <pageMargins left="0.68" right="0.54" top="0.65" bottom="1" header="0.5" footer="0.5"/>
  <pageSetup fitToHeight="1" fitToWidth="1" horizontalDpi="300" verticalDpi="300" orientation="portrait" paperSize="9" scale="91" r:id="rId2"/>
  <rowBreaks count="2" manualBreakCount="2">
    <brk id="53" max="14" man="1"/>
    <brk id="10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2008-12-30T13:23:52Z</cp:lastPrinted>
  <dcterms:created xsi:type="dcterms:W3CDTF">1999-05-04T17:29:24Z</dcterms:created>
  <dcterms:modified xsi:type="dcterms:W3CDTF">2011-01-18T10:14:21Z</dcterms:modified>
  <cp:category/>
  <cp:version/>
  <cp:contentType/>
  <cp:contentStatus/>
</cp:coreProperties>
</file>