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90" activeTab="0"/>
  </bookViews>
  <sheets>
    <sheet name="opgave" sheetId="1" r:id="rId1"/>
    <sheet name="gegevens" sheetId="2" r:id="rId2"/>
    <sheet name="antwoorden" sheetId="3" r:id="rId3"/>
  </sheets>
  <definedNames>
    <definedName name="_xlnm.Print_Area" localSheetId="2">'antwoorden'!$A$4:$O$53</definedName>
    <definedName name="_xlnm.Print_Area" localSheetId="1">'gegevens'!$A$5:$M$53</definedName>
    <definedName name="_xlnm.Print_Area" localSheetId="0">'opgave'!$A$3:$S$46</definedName>
  </definedNames>
  <calcPr fullCalcOnLoad="1"/>
</workbook>
</file>

<file path=xl/sharedStrings.xml><?xml version="1.0" encoding="utf-8"?>
<sst xmlns="http://schemas.openxmlformats.org/spreadsheetml/2006/main" count="79" uniqueCount="63">
  <si>
    <t>Nr</t>
  </si>
  <si>
    <t>Uitkomsten:</t>
  </si>
  <si>
    <t>OK?</t>
  </si>
  <si>
    <t xml:space="preserve">Neem de gegevens over die op de lijst achter jouw nummer staan. </t>
  </si>
  <si>
    <t>Berekeningen:</t>
  </si>
  <si>
    <t>NAAM:</t>
  </si>
  <si>
    <t>Eenh?</t>
  </si>
  <si>
    <t>N</t>
  </si>
  <si>
    <t>m</t>
  </si>
  <si>
    <t>kg</t>
  </si>
  <si>
    <t>a</t>
  </si>
  <si>
    <t>v</t>
  </si>
  <si>
    <t>s(t)</t>
  </si>
  <si>
    <t>m/s</t>
  </si>
  <si>
    <t>Afr?</t>
  </si>
  <si>
    <t>s</t>
  </si>
  <si>
    <t>1.</t>
  </si>
  <si>
    <t>2.</t>
  </si>
  <si>
    <t>3.</t>
  </si>
  <si>
    <t>4.</t>
  </si>
  <si>
    <t>5.</t>
  </si>
  <si>
    <t>Tweede wet van Newton</t>
  </si>
  <si>
    <t>to</t>
  </si>
  <si>
    <r>
      <t>s</t>
    </r>
    <r>
      <rPr>
        <b/>
        <vertAlign val="subscript"/>
        <sz val="12"/>
        <rFont val="Times New Roman"/>
        <family val="1"/>
      </rPr>
      <t>rem</t>
    </r>
  </si>
  <si>
    <t>7.</t>
  </si>
  <si>
    <t>Bij elke berekening moet je de volgende drie stappen doen:</t>
  </si>
  <si>
    <t>1) formule opschrijven.</t>
  </si>
  <si>
    <t>2)gegevens invullen</t>
  </si>
  <si>
    <t>3) uitkomst, afgerond met eenheid.</t>
  </si>
  <si>
    <r>
      <t xml:space="preserve">1. Met welke </t>
    </r>
    <r>
      <rPr>
        <b/>
        <sz val="12"/>
        <rFont val="Times New Roman"/>
        <family val="1"/>
      </rPr>
      <t>drie</t>
    </r>
    <r>
      <rPr>
        <sz val="12"/>
        <rFont val="Times New Roman"/>
        <family val="1"/>
      </rPr>
      <t xml:space="preserve"> formules uit BINAS kun je de versnelling berekenen?</t>
    </r>
  </si>
  <si>
    <t>6.</t>
  </si>
  <si>
    <t>Als je onder aan het scherm op "gegevens" klikt zie je de lijst met gegevens.</t>
  </si>
  <si>
    <t>Als je onder aan het scherm op "opgave" klikt zie je de opgave zelf.</t>
  </si>
  <si>
    <t>[1]</t>
  </si>
  <si>
    <t>[2]</t>
  </si>
  <si>
    <t>[3]</t>
  </si>
  <si>
    <t>[1] in kg</t>
  </si>
  <si>
    <t>[2] in N</t>
  </si>
  <si>
    <t>[3] in N</t>
  </si>
  <si>
    <t>Aan een stilstaande slee van [1] kg trek je met een horizontale kracht van [2] N.</t>
  </si>
  <si>
    <t>Uitleg?</t>
  </si>
  <si>
    <t>De wrijvingskracht is gelijk aan [3] N.</t>
  </si>
  <si>
    <t>Verbeterde uitkomsten</t>
  </si>
  <si>
    <r>
      <t>m/s</t>
    </r>
    <r>
      <rPr>
        <b/>
        <vertAlign val="superscript"/>
        <sz val="12"/>
        <rFont val="Times New Roman"/>
        <family val="1"/>
      </rPr>
      <t>2</t>
    </r>
  </si>
  <si>
    <t>v en t</t>
  </si>
  <si>
    <t>Graf.</t>
  </si>
  <si>
    <t>5. De v-t grafiek is al getekend. Zet de ontbrekende waarden bij de v-as en bij de t-as.</t>
  </si>
  <si>
    <t>7. Bepaal de vertraging tijdens het remmen.</t>
  </si>
  <si>
    <t>[4]</t>
  </si>
  <si>
    <t>2. Bereken de versnelling. Maak een schets van de slee en beide krachten horizontale krachten!</t>
  </si>
  <si>
    <t>[4] in m/s</t>
  </si>
  <si>
    <t>[5] in s</t>
  </si>
  <si>
    <r>
      <t xml:space="preserve">Op dat moment </t>
    </r>
    <r>
      <rPr>
        <u val="single"/>
        <sz val="12"/>
        <rFont val="Times New Roman"/>
        <family val="1"/>
      </rPr>
      <t>stop je met trekken</t>
    </r>
    <r>
      <rPr>
        <sz val="12"/>
        <rFont val="Times New Roman"/>
        <family val="1"/>
      </rPr>
      <t xml:space="preserve"> waarna de slee nog [5] s doorglijdt.</t>
    </r>
  </si>
  <si>
    <t>[5]</t>
  </si>
  <si>
    <t>3. Bereken de snelheid na 3,0 s.</t>
  </si>
  <si>
    <t>4. Bereken de afstand na 3,0 s.</t>
  </si>
  <si>
    <t>s =1/2at2</t>
  </si>
  <si>
    <t>Fr=m.a</t>
  </si>
  <si>
    <r>
      <t>a=</t>
    </r>
    <r>
      <rPr>
        <b/>
        <sz val="12"/>
        <rFont val="Symbol"/>
        <family val="1"/>
      </rPr>
      <t>D</t>
    </r>
    <r>
      <rPr>
        <b/>
        <sz val="12"/>
        <rFont val="Times New Roman"/>
        <family val="1"/>
      </rPr>
      <t>v/</t>
    </r>
    <r>
      <rPr>
        <b/>
        <sz val="12"/>
        <rFont val="Symbol"/>
        <family val="1"/>
      </rPr>
      <t>D</t>
    </r>
    <r>
      <rPr>
        <b/>
        <sz val="12"/>
        <rFont val="Times New Roman"/>
        <family val="1"/>
      </rPr>
      <t>t</t>
    </r>
  </si>
  <si>
    <t>6. Bepaal uit de snelheid-tijd grafiek de remafstand (remweg) van de slee.</t>
  </si>
  <si>
    <t>havo 4 A</t>
  </si>
  <si>
    <t>h 3 Krachten</t>
  </si>
  <si>
    <t>Na 5,0 s gaat de slee met [4] m/s,</t>
  </si>
</sst>
</file>

<file path=xl/styles.xml><?xml version="1.0" encoding="utf-8"?>
<styleSheet xmlns="http://schemas.openxmlformats.org/spreadsheetml/2006/main">
  <numFmts count="2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0000"/>
    <numFmt numFmtId="171" formatCode="0.0000"/>
    <numFmt numFmtId="172" formatCode="0.000"/>
    <numFmt numFmtId="173" formatCode="0.0"/>
    <numFmt numFmtId="174" formatCode="0.000E+00"/>
    <numFmt numFmtId="175" formatCode="0.0E+00"/>
    <numFmt numFmtId="176" formatCode="0.0000E+00"/>
    <numFmt numFmtId="177" formatCode="d/mm/yy"/>
    <numFmt numFmtId="178" formatCode="dd/mm/yy"/>
  </numFmts>
  <fonts count="15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bscript"/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vertAlign val="superscript"/>
      <sz val="12"/>
      <name val="Times New Roman"/>
      <family val="1"/>
    </font>
    <font>
      <b/>
      <sz val="12"/>
      <name val="Symbol"/>
      <family val="1"/>
    </font>
  </fonts>
  <fills count="3">
    <fill>
      <patternFill/>
    </fill>
    <fill>
      <patternFill patternType="gray125"/>
    </fill>
    <fill>
      <patternFill patternType="gray06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1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173" fontId="2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11" fillId="0" borderId="0" xfId="0" applyFont="1" applyAlignment="1">
      <alignment/>
    </xf>
    <xf numFmtId="1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173" fontId="10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0" fillId="2" borderId="2" xfId="0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2" fontId="3" fillId="0" borderId="2" xfId="0" applyNumberFormat="1" applyFont="1" applyBorder="1" applyAlignment="1">
      <alignment horizontal="center"/>
    </xf>
    <xf numFmtId="173" fontId="3" fillId="0" borderId="2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0" fillId="0" borderId="2" xfId="0" applyBorder="1" applyAlignment="1">
      <alignment/>
    </xf>
    <xf numFmtId="173" fontId="0" fillId="0" borderId="2" xfId="0" applyNumberFormat="1" applyBorder="1" applyAlignment="1">
      <alignment horizontal="center"/>
    </xf>
    <xf numFmtId="0" fontId="9" fillId="0" borderId="2" xfId="0" applyFont="1" applyBorder="1" applyAlignment="1">
      <alignment/>
    </xf>
    <xf numFmtId="177" fontId="2" fillId="0" borderId="0" xfId="0" applyNumberFormat="1" applyFont="1" applyBorder="1" applyAlignment="1">
      <alignment/>
    </xf>
    <xf numFmtId="178" fontId="2" fillId="0" borderId="0" xfId="0" applyNumberFormat="1" applyFont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36</xdr:row>
      <xdr:rowOff>123825</xdr:rowOff>
    </xdr:from>
    <xdr:ext cx="76200" cy="200025"/>
    <xdr:sp>
      <xdr:nvSpPr>
        <xdr:cNvPr id="1" name="TextBox 7"/>
        <xdr:cNvSpPr txBox="1">
          <a:spLocks noChangeArrowheads="1"/>
        </xdr:cNvSpPr>
      </xdr:nvSpPr>
      <xdr:spPr>
        <a:xfrm>
          <a:off x="2257425" y="7353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2" name="TextBox 8"/>
        <xdr:cNvSpPr txBox="1">
          <a:spLocks noChangeArrowheads="1"/>
        </xdr:cNvSpPr>
      </xdr:nvSpPr>
      <xdr:spPr>
        <a:xfrm>
          <a:off x="1495425" y="762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</xdr:colOff>
      <xdr:row>33</xdr:row>
      <xdr:rowOff>19050</xdr:rowOff>
    </xdr:from>
    <xdr:ext cx="76200" cy="200025"/>
    <xdr:sp>
      <xdr:nvSpPr>
        <xdr:cNvPr id="3" name="TextBox 9"/>
        <xdr:cNvSpPr txBox="1">
          <a:spLocks noChangeArrowheads="1"/>
        </xdr:cNvSpPr>
      </xdr:nvSpPr>
      <xdr:spPr>
        <a:xfrm>
          <a:off x="895350" y="664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35</xdr:row>
      <xdr:rowOff>76200</xdr:rowOff>
    </xdr:from>
    <xdr:ext cx="76200" cy="228600"/>
    <xdr:sp>
      <xdr:nvSpPr>
        <xdr:cNvPr id="4" name="TextBox 10"/>
        <xdr:cNvSpPr txBox="1">
          <a:spLocks noChangeArrowheads="1"/>
        </xdr:cNvSpPr>
      </xdr:nvSpPr>
      <xdr:spPr>
        <a:xfrm>
          <a:off x="18764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123825</xdr:rowOff>
    </xdr:from>
    <xdr:ext cx="76200" cy="200025"/>
    <xdr:sp>
      <xdr:nvSpPr>
        <xdr:cNvPr id="5" name="TextBox 15"/>
        <xdr:cNvSpPr txBox="1">
          <a:spLocks noChangeArrowheads="1"/>
        </xdr:cNvSpPr>
      </xdr:nvSpPr>
      <xdr:spPr>
        <a:xfrm>
          <a:off x="3781425" y="7353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142875</xdr:colOff>
      <xdr:row>38</xdr:row>
      <xdr:rowOff>0</xdr:rowOff>
    </xdr:from>
    <xdr:ext cx="76200" cy="200025"/>
    <xdr:sp>
      <xdr:nvSpPr>
        <xdr:cNvPr id="6" name="TextBox 16"/>
        <xdr:cNvSpPr txBox="1">
          <a:spLocks noChangeArrowheads="1"/>
        </xdr:cNvSpPr>
      </xdr:nvSpPr>
      <xdr:spPr>
        <a:xfrm>
          <a:off x="3162300" y="762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76200</xdr:rowOff>
    </xdr:from>
    <xdr:ext cx="76200" cy="228600"/>
    <xdr:sp>
      <xdr:nvSpPr>
        <xdr:cNvPr id="7" name="TextBox 18"/>
        <xdr:cNvSpPr txBox="1">
          <a:spLocks noChangeArrowheads="1"/>
        </xdr:cNvSpPr>
      </xdr:nvSpPr>
      <xdr:spPr>
        <a:xfrm>
          <a:off x="34004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</xdr:colOff>
      <xdr:row>33</xdr:row>
      <xdr:rowOff>19050</xdr:rowOff>
    </xdr:from>
    <xdr:ext cx="76200" cy="200025"/>
    <xdr:sp>
      <xdr:nvSpPr>
        <xdr:cNvPr id="8" name="TextBox 19"/>
        <xdr:cNvSpPr txBox="1">
          <a:spLocks noChangeArrowheads="1"/>
        </xdr:cNvSpPr>
      </xdr:nvSpPr>
      <xdr:spPr>
        <a:xfrm>
          <a:off x="895350" y="664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123825</xdr:rowOff>
    </xdr:from>
    <xdr:ext cx="76200" cy="200025"/>
    <xdr:sp>
      <xdr:nvSpPr>
        <xdr:cNvPr id="9" name="TextBox 41"/>
        <xdr:cNvSpPr txBox="1">
          <a:spLocks noChangeArrowheads="1"/>
        </xdr:cNvSpPr>
      </xdr:nvSpPr>
      <xdr:spPr>
        <a:xfrm>
          <a:off x="378142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46</xdr:row>
      <xdr:rowOff>76200</xdr:rowOff>
    </xdr:from>
    <xdr:ext cx="76200" cy="228600"/>
    <xdr:sp>
      <xdr:nvSpPr>
        <xdr:cNvPr id="10" name="TextBox 42"/>
        <xdr:cNvSpPr txBox="1">
          <a:spLocks noChangeArrowheads="1"/>
        </xdr:cNvSpPr>
      </xdr:nvSpPr>
      <xdr:spPr>
        <a:xfrm>
          <a:off x="3400425" y="92678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46</xdr:row>
      <xdr:rowOff>76200</xdr:rowOff>
    </xdr:from>
    <xdr:ext cx="76200" cy="228600"/>
    <xdr:sp>
      <xdr:nvSpPr>
        <xdr:cNvPr id="11" name="TextBox 61"/>
        <xdr:cNvSpPr txBox="1">
          <a:spLocks noChangeArrowheads="1"/>
        </xdr:cNvSpPr>
      </xdr:nvSpPr>
      <xdr:spPr>
        <a:xfrm>
          <a:off x="3781425" y="92678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46</xdr:row>
      <xdr:rowOff>76200</xdr:rowOff>
    </xdr:from>
    <xdr:ext cx="76200" cy="228600"/>
    <xdr:sp>
      <xdr:nvSpPr>
        <xdr:cNvPr id="12" name="TextBox 62"/>
        <xdr:cNvSpPr txBox="1">
          <a:spLocks noChangeArrowheads="1"/>
        </xdr:cNvSpPr>
      </xdr:nvSpPr>
      <xdr:spPr>
        <a:xfrm>
          <a:off x="4162425" y="92678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46</xdr:row>
      <xdr:rowOff>76200</xdr:rowOff>
    </xdr:from>
    <xdr:ext cx="76200" cy="228600"/>
    <xdr:sp>
      <xdr:nvSpPr>
        <xdr:cNvPr id="13" name="TextBox 63"/>
        <xdr:cNvSpPr txBox="1">
          <a:spLocks noChangeArrowheads="1"/>
        </xdr:cNvSpPr>
      </xdr:nvSpPr>
      <xdr:spPr>
        <a:xfrm>
          <a:off x="4400550" y="92678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46</xdr:row>
      <xdr:rowOff>76200</xdr:rowOff>
    </xdr:from>
    <xdr:ext cx="76200" cy="228600"/>
    <xdr:sp>
      <xdr:nvSpPr>
        <xdr:cNvPr id="14" name="TextBox 64"/>
        <xdr:cNvSpPr txBox="1">
          <a:spLocks noChangeArrowheads="1"/>
        </xdr:cNvSpPr>
      </xdr:nvSpPr>
      <xdr:spPr>
        <a:xfrm>
          <a:off x="4924425" y="92678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</xdr:col>
      <xdr:colOff>0</xdr:colOff>
      <xdr:row>33</xdr:row>
      <xdr:rowOff>66675</xdr:rowOff>
    </xdr:from>
    <xdr:to>
      <xdr:col>18</xdr:col>
      <xdr:colOff>66675</xdr:colOff>
      <xdr:row>45</xdr:row>
      <xdr:rowOff>85725</xdr:rowOff>
    </xdr:to>
    <xdr:grpSp>
      <xdr:nvGrpSpPr>
        <xdr:cNvPr id="15" name="Group 92"/>
        <xdr:cNvGrpSpPr>
          <a:grpSpLocks/>
        </xdr:cNvGrpSpPr>
      </xdr:nvGrpSpPr>
      <xdr:grpSpPr>
        <a:xfrm>
          <a:off x="4400550" y="6696075"/>
          <a:ext cx="2924175" cy="2419350"/>
          <a:chOff x="477" y="2719"/>
          <a:chExt cx="265" cy="233"/>
        </a:xfrm>
        <a:solidFill>
          <a:srgbClr val="FFFFFF"/>
        </a:solidFill>
      </xdr:grpSpPr>
      <xdr:sp>
        <xdr:nvSpPr>
          <xdr:cNvPr id="16" name="TextBox 59"/>
          <xdr:cNvSpPr txBox="1">
            <a:spLocks noChangeArrowheads="1"/>
          </xdr:cNvSpPr>
        </xdr:nvSpPr>
        <xdr:spPr>
          <a:xfrm>
            <a:off x="523" y="2902"/>
            <a:ext cx="29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0</a:t>
            </a:r>
          </a:p>
        </xdr:txBody>
      </xdr:sp>
      <xdr:grpSp>
        <xdr:nvGrpSpPr>
          <xdr:cNvPr id="17" name="Group 91"/>
          <xdr:cNvGrpSpPr>
            <a:grpSpLocks/>
          </xdr:cNvGrpSpPr>
        </xdr:nvGrpSpPr>
        <xdr:grpSpPr>
          <a:xfrm>
            <a:off x="477" y="2719"/>
            <a:ext cx="265" cy="233"/>
            <a:chOff x="494" y="2454"/>
            <a:chExt cx="265" cy="233"/>
          </a:xfrm>
          <a:solidFill>
            <a:srgbClr val="FFFFFF"/>
          </a:solidFill>
        </xdr:grpSpPr>
        <xdr:grpSp>
          <xdr:nvGrpSpPr>
            <xdr:cNvPr id="18" name="Group 55"/>
            <xdr:cNvGrpSpPr>
              <a:grpSpLocks/>
            </xdr:cNvGrpSpPr>
          </xdr:nvGrpSpPr>
          <xdr:grpSpPr>
            <a:xfrm>
              <a:off x="553" y="2454"/>
              <a:ext cx="187" cy="181"/>
              <a:chOff x="430" y="2446"/>
              <a:chExt cx="173" cy="160"/>
            </a:xfrm>
            <a:solidFill>
              <a:srgbClr val="FFFFFF"/>
            </a:solidFill>
          </xdr:grpSpPr>
          <xdr:sp>
            <xdr:nvSpPr>
              <xdr:cNvPr id="19" name="Line 34"/>
              <xdr:cNvSpPr>
                <a:spLocks/>
              </xdr:cNvSpPr>
            </xdr:nvSpPr>
            <xdr:spPr>
              <a:xfrm>
                <a:off x="430" y="2606"/>
                <a:ext cx="17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0" name="AutoShape 37"/>
              <xdr:cNvSpPr>
                <a:spLocks/>
              </xdr:cNvSpPr>
            </xdr:nvSpPr>
            <xdr:spPr>
              <a:xfrm>
                <a:off x="580" y="2597"/>
                <a:ext cx="1" cy="9"/>
              </a:xfrm>
              <a:custGeom>
                <a:pathLst>
                  <a:path h="7" w="1">
                    <a:moveTo>
                      <a:pt x="0" y="0"/>
                    </a:moveTo>
                    <a:lnTo>
                      <a:pt x="0" y="7"/>
                    </a:ln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1" name="Line 48"/>
              <xdr:cNvSpPr>
                <a:spLocks/>
              </xdr:cNvSpPr>
            </xdr:nvSpPr>
            <xdr:spPr>
              <a:xfrm flipH="1">
                <a:off x="431" y="2446"/>
                <a:ext cx="0" cy="16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2" name="TextBox 56"/>
            <xdr:cNvSpPr txBox="1">
              <a:spLocks noChangeArrowheads="1"/>
            </xdr:cNvSpPr>
          </xdr:nvSpPr>
          <xdr:spPr>
            <a:xfrm>
              <a:off x="494" y="2465"/>
              <a:ext cx="79" cy="3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/>
                <a:t>v in m/s</a:t>
              </a:r>
            </a:p>
          </xdr:txBody>
        </xdr:sp>
        <xdr:sp>
          <xdr:nvSpPr>
            <xdr:cNvPr id="23" name="TextBox 57"/>
            <xdr:cNvSpPr txBox="1">
              <a:spLocks noChangeArrowheads="1"/>
            </xdr:cNvSpPr>
          </xdr:nvSpPr>
          <xdr:spPr>
            <a:xfrm>
              <a:off x="674" y="2654"/>
              <a:ext cx="59" cy="3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/>
                <a:t>t in s</a:t>
              </a:r>
            </a:p>
          </xdr:txBody>
        </xdr:sp>
        <xdr:sp>
          <xdr:nvSpPr>
            <xdr:cNvPr id="24" name="TextBox 58"/>
            <xdr:cNvSpPr txBox="1">
              <a:spLocks noChangeArrowheads="1"/>
            </xdr:cNvSpPr>
          </xdr:nvSpPr>
          <xdr:spPr>
            <a:xfrm>
              <a:off x="700" y="2636"/>
              <a:ext cx="59" cy="3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0" i="0" u="none" baseline="0"/>
                <a:t>15</a:t>
              </a:r>
            </a:p>
          </xdr:txBody>
        </xdr:sp>
        <xdr:sp>
          <xdr:nvSpPr>
            <xdr:cNvPr id="25" name="AutoShape 82"/>
            <xdr:cNvSpPr>
              <a:spLocks/>
            </xdr:cNvSpPr>
          </xdr:nvSpPr>
          <xdr:spPr>
            <a:xfrm>
              <a:off x="553" y="2508"/>
              <a:ext cx="162" cy="127"/>
            </a:xfrm>
            <a:custGeom>
              <a:pathLst>
                <a:path h="127" w="162">
                  <a:moveTo>
                    <a:pt x="0" y="127"/>
                  </a:moveTo>
                  <a:lnTo>
                    <a:pt x="54" y="0"/>
                  </a:lnTo>
                  <a:lnTo>
                    <a:pt x="88" y="127"/>
                  </a:lnTo>
                  <a:lnTo>
                    <a:pt x="162" y="127"/>
                  </a:lnTo>
                </a:path>
              </a:pathLst>
            </a:cu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TextBox 85"/>
            <xdr:cNvSpPr txBox="1">
              <a:spLocks noChangeArrowheads="1"/>
            </xdr:cNvSpPr>
          </xdr:nvSpPr>
          <xdr:spPr>
            <a:xfrm>
              <a:off x="595" y="2636"/>
              <a:ext cx="38" cy="2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/>
                <a:t>5,0</a:t>
              </a:r>
            </a:p>
          </xdr:txBody>
        </xdr:sp>
        <xdr:sp>
          <xdr:nvSpPr>
            <xdr:cNvPr id="27" name="TextBox 86"/>
            <xdr:cNvSpPr txBox="1">
              <a:spLocks noChangeArrowheads="1"/>
            </xdr:cNvSpPr>
          </xdr:nvSpPr>
          <xdr:spPr>
            <a:xfrm>
              <a:off x="621" y="2636"/>
              <a:ext cx="59" cy="3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/>
                <a:t>______</a:t>
              </a:r>
            </a:p>
          </xdr:txBody>
        </xdr:sp>
        <xdr:sp>
          <xdr:nvSpPr>
            <xdr:cNvPr id="28" name="Line 87"/>
            <xdr:cNvSpPr>
              <a:spLocks/>
            </xdr:cNvSpPr>
          </xdr:nvSpPr>
          <xdr:spPr>
            <a:xfrm>
              <a:off x="607" y="2511"/>
              <a:ext cx="0" cy="125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TextBox 89"/>
            <xdr:cNvSpPr txBox="1">
              <a:spLocks noChangeArrowheads="1"/>
            </xdr:cNvSpPr>
          </xdr:nvSpPr>
          <xdr:spPr>
            <a:xfrm>
              <a:off x="496" y="2494"/>
              <a:ext cx="59" cy="3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/>
                <a:t>______</a:t>
              </a:r>
            </a:p>
          </xdr:txBody>
        </xdr:sp>
        <xdr:sp>
          <xdr:nvSpPr>
            <xdr:cNvPr id="30" name="Line 90"/>
            <xdr:cNvSpPr>
              <a:spLocks/>
            </xdr:cNvSpPr>
          </xdr:nvSpPr>
          <xdr:spPr>
            <a:xfrm flipH="1">
              <a:off x="555" y="2512"/>
              <a:ext cx="52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11" width="5.7109375" style="0" customWidth="1"/>
    <col min="12" max="12" width="3.57421875" style="0" customWidth="1"/>
    <col min="13" max="15" width="7.8515625" style="0" bestFit="1" customWidth="1"/>
    <col min="16" max="16" width="5.28125" style="0" bestFit="1" customWidth="1"/>
    <col min="17" max="18" width="7.00390625" style="0" bestFit="1" customWidth="1"/>
    <col min="19" max="19" width="5.57421875" style="0" bestFit="1" customWidth="1"/>
  </cols>
  <sheetData>
    <row r="1" ht="15.75">
      <c r="A1" s="52" t="s">
        <v>31</v>
      </c>
    </row>
    <row r="3" spans="1:17" ht="15.75">
      <c r="A3" s="2"/>
      <c r="B3" s="17"/>
      <c r="C3" s="17"/>
      <c r="D3" s="17"/>
      <c r="E3" s="11"/>
      <c r="F3" s="11"/>
      <c r="G3" s="2"/>
      <c r="H3" s="11"/>
      <c r="I3" s="11"/>
      <c r="J3" s="10" t="s">
        <v>5</v>
      </c>
      <c r="K3" s="19"/>
      <c r="L3" s="20"/>
      <c r="M3" s="19"/>
      <c r="N3" s="19"/>
      <c r="O3" s="20"/>
      <c r="P3" s="20"/>
      <c r="Q3" s="2"/>
    </row>
    <row r="4" spans="1:17" ht="15.75">
      <c r="A4" s="3" t="str">
        <f>antwoorden!A4</f>
        <v>havo 4 A</v>
      </c>
      <c r="B4" s="3"/>
      <c r="C4" s="3" t="str">
        <f>antwoorden!C4</f>
        <v>h 3 Krachten</v>
      </c>
      <c r="D4" s="3"/>
      <c r="E4" s="3"/>
      <c r="F4" s="3"/>
      <c r="G4" s="76">
        <f>antwoorden!G4</f>
        <v>40561.46594756944</v>
      </c>
      <c r="H4" s="76"/>
      <c r="I4" s="21" t="str">
        <f>antwoorden!I4</f>
        <v>to</v>
      </c>
      <c r="J4" s="22">
        <f>antwoorden!J4</f>
        <v>8</v>
      </c>
      <c r="K4" s="3" t="str">
        <f>antwoorden!K4</f>
        <v>Tweede wet van Newton</v>
      </c>
      <c r="L4" s="3"/>
      <c r="M4" s="3"/>
      <c r="N4" s="3"/>
      <c r="O4" s="3"/>
      <c r="P4" s="3"/>
      <c r="Q4" s="11"/>
    </row>
    <row r="5" spans="1:17" ht="15.75">
      <c r="A5" s="2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ht="16.5" thickBot="1">
      <c r="A6" s="10" t="s">
        <v>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6" ht="14.25" customHeight="1">
      <c r="A7" s="55" t="s">
        <v>16</v>
      </c>
      <c r="B7" s="19" t="s">
        <v>17</v>
      </c>
      <c r="C7" s="19"/>
      <c r="D7" s="19" t="s">
        <v>18</v>
      </c>
      <c r="E7" s="19"/>
      <c r="F7" s="19" t="s">
        <v>19</v>
      </c>
      <c r="G7" s="19"/>
      <c r="H7" s="19" t="s">
        <v>20</v>
      </c>
      <c r="I7" s="19" t="s">
        <v>30</v>
      </c>
      <c r="J7" s="19"/>
      <c r="K7" s="10" t="s">
        <v>24</v>
      </c>
      <c r="L7" s="11"/>
      <c r="M7" s="60" t="s">
        <v>40</v>
      </c>
      <c r="N7" s="57" t="s">
        <v>6</v>
      </c>
      <c r="O7" s="57" t="s">
        <v>14</v>
      </c>
      <c r="P7" s="58" t="s">
        <v>2</v>
      </c>
    </row>
    <row r="8" spans="1:16" ht="18.75" customHeight="1">
      <c r="A8" s="56"/>
      <c r="B8" s="23"/>
      <c r="C8" s="24"/>
      <c r="D8" s="23"/>
      <c r="E8" s="24"/>
      <c r="F8" s="23"/>
      <c r="G8" s="25"/>
      <c r="H8" s="56"/>
      <c r="I8" s="24"/>
      <c r="J8" s="24"/>
      <c r="K8" s="16"/>
      <c r="L8" s="26"/>
      <c r="M8" s="43"/>
      <c r="N8" s="15"/>
      <c r="O8" s="15"/>
      <c r="P8" s="44"/>
    </row>
    <row r="9" spans="1:16" ht="15.75">
      <c r="A9" s="26" t="s">
        <v>42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61"/>
      <c r="N9" s="26"/>
      <c r="O9" s="26"/>
      <c r="P9" s="62"/>
    </row>
    <row r="10" spans="1:16" ht="18.75" customHeight="1" thickBot="1">
      <c r="A10" s="56"/>
      <c r="B10" s="16"/>
      <c r="C10" s="26"/>
      <c r="D10" s="16"/>
      <c r="E10" s="26"/>
      <c r="F10" s="16"/>
      <c r="G10" s="28"/>
      <c r="H10" s="56"/>
      <c r="I10" s="26"/>
      <c r="J10" s="28"/>
      <c r="K10" s="16"/>
      <c r="L10" s="26"/>
      <c r="M10" s="63"/>
      <c r="N10" s="59"/>
      <c r="O10" s="45"/>
      <c r="P10" s="64"/>
    </row>
    <row r="11" spans="1:13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11"/>
    </row>
    <row r="12" spans="1:17" ht="15.75">
      <c r="A12" s="3" t="s">
        <v>3</v>
      </c>
      <c r="B12" s="2"/>
      <c r="C12" s="2"/>
      <c r="D12" s="2"/>
      <c r="E12" s="2"/>
      <c r="F12" s="2"/>
      <c r="G12" s="2"/>
      <c r="H12" s="2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5.75">
      <c r="A13" s="65" t="s">
        <v>0</v>
      </c>
      <c r="B13" s="66"/>
      <c r="C13" s="26" t="s">
        <v>36</v>
      </c>
      <c r="D13" s="28"/>
      <c r="E13" s="16" t="s">
        <v>37</v>
      </c>
      <c r="F13" s="26"/>
      <c r="G13" s="28"/>
      <c r="H13" s="39" t="s">
        <v>38</v>
      </c>
      <c r="I13" s="40"/>
      <c r="J13" s="16" t="s">
        <v>50</v>
      </c>
      <c r="K13" s="28"/>
      <c r="L13" s="16" t="s">
        <v>51</v>
      </c>
      <c r="M13" s="28"/>
      <c r="N13" s="11"/>
      <c r="O13" s="11"/>
      <c r="P13" s="11"/>
      <c r="Q13" s="11"/>
    </row>
    <row r="14" spans="1:17" ht="15.75">
      <c r="A14" s="16"/>
      <c r="B14" s="67"/>
      <c r="C14" s="27"/>
      <c r="D14" s="28"/>
      <c r="E14" s="14"/>
      <c r="F14" s="26"/>
      <c r="G14" s="28"/>
      <c r="H14" s="14"/>
      <c r="I14" s="28"/>
      <c r="J14" s="16"/>
      <c r="K14" s="28"/>
      <c r="L14" s="16"/>
      <c r="M14" s="28"/>
      <c r="N14" s="11"/>
      <c r="O14" s="11"/>
      <c r="P14" s="11"/>
      <c r="Q14" s="11"/>
    </row>
    <row r="15" spans="1:17" ht="15.75">
      <c r="A15" s="2"/>
      <c r="B15" s="2"/>
      <c r="C15" s="2"/>
      <c r="D15" s="2"/>
      <c r="E15" s="2"/>
      <c r="F15" s="2"/>
      <c r="G15" s="2"/>
      <c r="H15" s="2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5.75">
      <c r="A16" s="2" t="s">
        <v>29</v>
      </c>
      <c r="B16" s="2"/>
      <c r="C16" s="2"/>
      <c r="D16" s="2"/>
      <c r="E16" s="2"/>
      <c r="F16" s="2"/>
      <c r="G16" s="2"/>
      <c r="H16" s="2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5.75">
      <c r="A17" s="2"/>
      <c r="B17" s="20" t="s">
        <v>16</v>
      </c>
      <c r="C17" s="20"/>
      <c r="D17" s="20"/>
      <c r="E17" s="2"/>
      <c r="F17" s="20" t="s">
        <v>17</v>
      </c>
      <c r="G17" s="20"/>
      <c r="H17" s="20"/>
      <c r="I17" s="11"/>
      <c r="J17" s="20" t="s">
        <v>18</v>
      </c>
      <c r="K17" s="20"/>
      <c r="L17" s="20"/>
      <c r="M17" s="20"/>
      <c r="N17" s="11"/>
      <c r="O17" s="11"/>
      <c r="P17" s="11"/>
      <c r="Q17" s="11"/>
    </row>
    <row r="18" spans="1:17" ht="15.75">
      <c r="A18" s="2"/>
      <c r="B18" s="2"/>
      <c r="C18" s="2"/>
      <c r="D18" s="2"/>
      <c r="E18" s="2"/>
      <c r="F18" s="2"/>
      <c r="G18" s="2"/>
      <c r="H18" s="2"/>
      <c r="I18" s="11"/>
      <c r="J18" s="2"/>
      <c r="K18" s="2"/>
      <c r="L18" s="2"/>
      <c r="M18" s="2"/>
      <c r="N18" s="11"/>
      <c r="O18" s="11"/>
      <c r="P18" s="11"/>
      <c r="Q18" s="11"/>
    </row>
    <row r="19" spans="1:17" ht="15.75">
      <c r="A19" s="2" t="s">
        <v>39</v>
      </c>
      <c r="B19" s="2"/>
      <c r="C19" s="2"/>
      <c r="D19" s="2"/>
      <c r="E19" s="2"/>
      <c r="F19" s="2"/>
      <c r="G19" s="2"/>
      <c r="H19" s="2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5.75">
      <c r="A20" s="2" t="s">
        <v>41</v>
      </c>
      <c r="B20" s="2"/>
      <c r="C20" s="2"/>
      <c r="D20" s="2"/>
      <c r="E20" s="2"/>
      <c r="F20" s="2"/>
      <c r="G20" s="2"/>
      <c r="H20" s="2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5.75">
      <c r="A21" s="2" t="s">
        <v>49</v>
      </c>
      <c r="B21" s="2"/>
      <c r="C21" s="2"/>
      <c r="D21" s="2"/>
      <c r="E21" s="2"/>
      <c r="F21" s="2"/>
      <c r="G21" s="2"/>
      <c r="H21" s="2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5.75">
      <c r="A22" s="2" t="s">
        <v>54</v>
      </c>
      <c r="B22" s="2"/>
      <c r="C22" s="2"/>
      <c r="D22" s="2"/>
      <c r="E22" s="2"/>
      <c r="F22" s="2"/>
      <c r="G22" s="2"/>
      <c r="H22" s="2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5.75">
      <c r="A23" s="2" t="s">
        <v>55</v>
      </c>
      <c r="B23" s="2"/>
      <c r="C23" s="2"/>
      <c r="D23" s="2"/>
      <c r="E23" s="2"/>
      <c r="F23" s="2"/>
      <c r="G23" s="2"/>
      <c r="H23" s="2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5.75">
      <c r="A24" s="2"/>
      <c r="B24" s="2"/>
      <c r="C24" s="2"/>
      <c r="D24" s="2"/>
      <c r="E24" s="2"/>
      <c r="F24" s="2"/>
      <c r="G24" s="2"/>
      <c r="H24" s="2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5.75">
      <c r="A25" s="2" t="s">
        <v>62</v>
      </c>
      <c r="B25" s="2"/>
      <c r="C25" s="2"/>
      <c r="D25" s="2"/>
      <c r="E25" s="2"/>
      <c r="F25" s="2"/>
      <c r="G25" s="2"/>
      <c r="H25" s="2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5.75">
      <c r="A26" s="2" t="s">
        <v>52</v>
      </c>
      <c r="B26" s="2"/>
      <c r="C26" s="2"/>
      <c r="D26" s="2"/>
      <c r="E26" s="2"/>
      <c r="F26" s="2"/>
      <c r="G26" s="2"/>
      <c r="H26" s="2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5.75">
      <c r="A27" s="2" t="s">
        <v>46</v>
      </c>
      <c r="B27" s="2"/>
      <c r="C27" s="2"/>
      <c r="D27" s="2"/>
      <c r="E27" s="2"/>
      <c r="F27" s="2"/>
      <c r="G27" s="2"/>
      <c r="H27" s="2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5.75">
      <c r="A28" s="2" t="s">
        <v>59</v>
      </c>
      <c r="B28" s="2"/>
      <c r="C28" s="2"/>
      <c r="D28" s="2"/>
      <c r="E28" s="2"/>
      <c r="F28" s="2"/>
      <c r="G28" s="2"/>
      <c r="H28" s="2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5.75">
      <c r="A29" s="71" t="s">
        <v>47</v>
      </c>
      <c r="B29" s="2"/>
      <c r="C29" s="2"/>
      <c r="D29" s="2"/>
      <c r="E29" s="2"/>
      <c r="F29" s="2"/>
      <c r="G29" s="2"/>
      <c r="H29" s="2"/>
      <c r="I29" s="11"/>
      <c r="J29" s="11"/>
      <c r="K29" s="11"/>
      <c r="L29" s="11"/>
      <c r="M29" s="11"/>
      <c r="N29" s="11"/>
      <c r="O29" s="11"/>
      <c r="P29" s="11"/>
      <c r="Q29" s="11"/>
    </row>
    <row r="30" spans="2:17" ht="15.75">
      <c r="B30" s="2"/>
      <c r="C30" s="2"/>
      <c r="D30" s="2"/>
      <c r="E30" s="2"/>
      <c r="F30" s="2"/>
      <c r="G30" s="2"/>
      <c r="H30" s="2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5.75">
      <c r="A31" s="10" t="s">
        <v>4</v>
      </c>
      <c r="B31" s="11"/>
      <c r="C31" s="11"/>
      <c r="D31" s="11"/>
      <c r="E31" s="2"/>
      <c r="F31" s="2"/>
      <c r="G31" s="2"/>
      <c r="H31" s="2"/>
      <c r="I31" s="2"/>
      <c r="J31" s="2"/>
      <c r="K31" s="3"/>
      <c r="L31" s="2"/>
      <c r="M31" s="2"/>
      <c r="N31" s="2"/>
      <c r="O31" s="11"/>
      <c r="P31" s="11"/>
      <c r="Q31" s="11"/>
    </row>
    <row r="32" spans="1:17" ht="15.75">
      <c r="A32" s="46" t="s">
        <v>25</v>
      </c>
      <c r="B32" s="11"/>
      <c r="C32" s="11"/>
      <c r="D32" s="11"/>
      <c r="E32" s="2"/>
      <c r="F32" s="2"/>
      <c r="G32" s="2"/>
      <c r="H32" s="2"/>
      <c r="I32" s="2"/>
      <c r="J32" s="2"/>
      <c r="K32" s="3"/>
      <c r="L32" s="2"/>
      <c r="M32" s="2"/>
      <c r="N32" s="2"/>
      <c r="O32" s="11"/>
      <c r="P32" s="11"/>
      <c r="Q32" s="11"/>
    </row>
    <row r="33" spans="1:17" ht="15.75">
      <c r="A33" s="37" t="s">
        <v>26</v>
      </c>
      <c r="B33" s="11"/>
      <c r="C33" s="11"/>
      <c r="D33" s="11"/>
      <c r="E33" s="2"/>
      <c r="F33" s="2"/>
      <c r="G33" s="2"/>
      <c r="H33" s="2"/>
      <c r="I33" s="2"/>
      <c r="J33" s="3"/>
      <c r="K33" s="2"/>
      <c r="L33" s="2"/>
      <c r="M33" s="2"/>
      <c r="N33" s="2"/>
      <c r="O33" s="11"/>
      <c r="P33" s="11"/>
      <c r="Q33" s="11"/>
    </row>
    <row r="34" spans="1:17" ht="15.75">
      <c r="A34" s="37" t="s">
        <v>27</v>
      </c>
      <c r="B34" s="11"/>
      <c r="C34" s="11"/>
      <c r="D34" s="11"/>
      <c r="E34" s="2"/>
      <c r="F34" s="2"/>
      <c r="G34" s="2"/>
      <c r="H34" s="2"/>
      <c r="I34" s="2"/>
      <c r="J34" s="2"/>
      <c r="K34" s="2"/>
      <c r="L34" s="2"/>
      <c r="M34" s="2"/>
      <c r="N34" s="2"/>
      <c r="O34" s="11"/>
      <c r="P34" s="11"/>
      <c r="Q34" s="11"/>
    </row>
    <row r="35" spans="1:17" ht="15.75">
      <c r="A35" s="37" t="s">
        <v>28</v>
      </c>
      <c r="B35" s="11"/>
      <c r="C35" s="3"/>
      <c r="D35" s="11"/>
      <c r="E35" s="2"/>
      <c r="F35" s="2"/>
      <c r="G35" s="2"/>
      <c r="H35" s="2"/>
      <c r="I35" s="2"/>
      <c r="J35" s="2"/>
      <c r="K35" s="2"/>
      <c r="L35" s="2"/>
      <c r="M35" s="2"/>
      <c r="N35" s="2"/>
      <c r="O35" s="11"/>
      <c r="P35" s="11"/>
      <c r="Q35" s="11"/>
    </row>
    <row r="36" spans="1:17" ht="15.75">
      <c r="A36" s="37"/>
      <c r="B36" s="11"/>
      <c r="C36" s="11"/>
      <c r="D36" s="11"/>
      <c r="E36" s="3"/>
      <c r="F36" s="2"/>
      <c r="G36" s="2"/>
      <c r="H36" s="2"/>
      <c r="I36" s="2"/>
      <c r="J36" s="2"/>
      <c r="K36" s="2"/>
      <c r="L36" s="2"/>
      <c r="M36" s="2"/>
      <c r="N36" s="2"/>
      <c r="O36" s="11"/>
      <c r="P36" s="11"/>
      <c r="Q36" s="11"/>
    </row>
    <row r="37" spans="1:17" ht="15.75">
      <c r="A37" s="37"/>
      <c r="B37" s="11"/>
      <c r="C37" s="2"/>
      <c r="D37" s="11"/>
      <c r="E37" s="2"/>
      <c r="F37" s="2"/>
      <c r="G37" s="2"/>
      <c r="H37" s="2"/>
      <c r="I37" s="2"/>
      <c r="J37" s="2"/>
      <c r="K37" s="2"/>
      <c r="L37" s="2"/>
      <c r="M37" s="2"/>
      <c r="N37" s="2"/>
      <c r="O37" s="11"/>
      <c r="P37" s="11"/>
      <c r="Q37" s="11"/>
    </row>
    <row r="38" spans="1:17" ht="15.75">
      <c r="A38" s="3"/>
      <c r="B38" s="11"/>
      <c r="C38" s="21"/>
      <c r="D38" s="11"/>
      <c r="E38" s="2"/>
      <c r="F38" s="2"/>
      <c r="G38" s="2"/>
      <c r="H38" s="2"/>
      <c r="I38" s="2"/>
      <c r="J38" s="2"/>
      <c r="K38" s="2"/>
      <c r="L38" s="2"/>
      <c r="M38" s="2"/>
      <c r="N38" s="2"/>
      <c r="O38" s="11"/>
      <c r="P38" s="11"/>
      <c r="Q38" s="11"/>
    </row>
    <row r="39" spans="1:17" ht="15.75">
      <c r="A39" s="11"/>
      <c r="B39" s="11"/>
      <c r="C39" s="11"/>
      <c r="D39" s="11"/>
      <c r="E39" s="2"/>
      <c r="F39" s="2"/>
      <c r="G39" s="2"/>
      <c r="H39" s="2"/>
      <c r="I39" s="2"/>
      <c r="J39" s="2"/>
      <c r="K39" s="2"/>
      <c r="L39" s="2"/>
      <c r="M39" s="21"/>
      <c r="N39" s="2"/>
      <c r="O39" s="11"/>
      <c r="P39" s="11"/>
      <c r="Q39" s="11"/>
    </row>
    <row r="40" spans="1:17" ht="15.75">
      <c r="A40" s="11"/>
      <c r="B40" s="11"/>
      <c r="C40" s="11"/>
      <c r="D40" s="11"/>
      <c r="E40" s="2"/>
      <c r="F40" s="2"/>
      <c r="G40" s="2"/>
      <c r="H40" s="2"/>
      <c r="I40" s="2"/>
      <c r="J40" s="29"/>
      <c r="K40" s="30"/>
      <c r="L40" s="2"/>
      <c r="M40" s="2"/>
      <c r="N40" s="36"/>
      <c r="O40" s="11"/>
      <c r="P40" s="11"/>
      <c r="Q40" s="11"/>
    </row>
    <row r="41" spans="1:17" ht="15.75">
      <c r="A41" s="11"/>
      <c r="B41" s="11"/>
      <c r="C41" s="11"/>
      <c r="D41" s="11"/>
      <c r="E41" s="2"/>
      <c r="F41" s="2"/>
      <c r="G41" s="2"/>
      <c r="H41" s="2"/>
      <c r="I41" s="2"/>
      <c r="J41" s="2"/>
      <c r="K41" s="2"/>
      <c r="M41" s="32"/>
      <c r="N41" s="2"/>
      <c r="O41" s="11"/>
      <c r="P41" s="11"/>
      <c r="Q41" s="11"/>
    </row>
    <row r="42" spans="1:17" ht="15.75">
      <c r="A42" s="11"/>
      <c r="B42" s="11"/>
      <c r="C42" s="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11"/>
      <c r="P42" s="11"/>
      <c r="Q42" s="11"/>
    </row>
    <row r="43" spans="1:17" ht="15.75">
      <c r="A43" s="11"/>
      <c r="B43" s="11"/>
      <c r="C43" s="11"/>
      <c r="D43" s="11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11"/>
      <c r="Q43" s="11"/>
    </row>
    <row r="44" spans="1:17" ht="15.75">
      <c r="A44" s="11"/>
      <c r="B44" s="11"/>
      <c r="C44" s="11"/>
      <c r="D44" s="11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11"/>
      <c r="Q44" s="11"/>
    </row>
    <row r="45" spans="1:17" ht="15.75">
      <c r="A45" s="11"/>
      <c r="B45" s="11"/>
      <c r="C45" s="11"/>
      <c r="D45" s="11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11"/>
      <c r="Q45" s="11"/>
    </row>
    <row r="46" spans="1:15" ht="12.75">
      <c r="A46" s="5"/>
      <c r="B46" s="5"/>
      <c r="C46" s="5"/>
      <c r="D46" s="5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12.75">
      <c r="A47" s="5"/>
      <c r="B47" s="5"/>
      <c r="C47" s="5"/>
      <c r="D47" s="5"/>
      <c r="E47" s="5"/>
      <c r="F47" s="5"/>
      <c r="G47" s="5"/>
      <c r="H47" s="5"/>
      <c r="I47" s="5"/>
      <c r="J47" s="4"/>
      <c r="K47" s="4"/>
      <c r="L47" s="4"/>
      <c r="M47" s="4"/>
      <c r="N47" s="4"/>
      <c r="O47" s="1"/>
    </row>
    <row r="48" spans="1:15" ht="12.75">
      <c r="A48" s="5"/>
      <c r="B48" s="5"/>
      <c r="C48" s="5"/>
      <c r="D48" s="5"/>
      <c r="E48" s="5"/>
      <c r="F48" s="5"/>
      <c r="G48" s="5"/>
      <c r="H48" s="5"/>
      <c r="I48" s="5"/>
      <c r="J48" s="4"/>
      <c r="K48" s="4"/>
      <c r="L48" s="4"/>
      <c r="M48" s="4"/>
      <c r="N48" s="4"/>
      <c r="O48" s="1"/>
    </row>
    <row r="49" spans="1:15" ht="12.75">
      <c r="A49" s="5"/>
      <c r="B49" s="5"/>
      <c r="C49" s="5"/>
      <c r="D49" s="5"/>
      <c r="E49" s="5"/>
      <c r="F49" s="5"/>
      <c r="G49" s="5"/>
      <c r="H49" s="5"/>
      <c r="I49" s="5"/>
      <c r="J49" s="4"/>
      <c r="K49" s="4"/>
      <c r="L49" s="4"/>
      <c r="M49" s="4"/>
      <c r="N49" s="4"/>
      <c r="O49" s="1"/>
    </row>
    <row r="50" spans="1:15" ht="12.75">
      <c r="A50" s="5"/>
      <c r="B50" s="5"/>
      <c r="C50" s="5"/>
      <c r="D50" s="5"/>
      <c r="E50" s="5"/>
      <c r="F50" s="5"/>
      <c r="G50" s="5"/>
      <c r="H50" s="5"/>
      <c r="I50" s="5"/>
      <c r="J50" s="4"/>
      <c r="K50" s="4"/>
      <c r="L50" s="4"/>
      <c r="M50" s="6"/>
      <c r="N50" s="4"/>
      <c r="O50" s="1"/>
    </row>
    <row r="51" spans="1:15" ht="12.75">
      <c r="A51" s="5"/>
      <c r="B51" s="5"/>
      <c r="C51" s="5"/>
      <c r="D51" s="5"/>
      <c r="E51" s="5"/>
      <c r="F51" s="5"/>
      <c r="G51" s="5"/>
      <c r="H51" s="5"/>
      <c r="I51" s="5"/>
      <c r="J51" s="4"/>
      <c r="K51" s="9"/>
      <c r="L51" s="4"/>
      <c r="M51" s="4"/>
      <c r="N51" s="4"/>
      <c r="O51" s="1"/>
    </row>
    <row r="52" spans="1:15" ht="12.75">
      <c r="A52" s="5"/>
      <c r="B52" s="5"/>
      <c r="C52" s="5"/>
      <c r="D52" s="5"/>
      <c r="E52" s="5"/>
      <c r="F52" s="5"/>
      <c r="G52" s="5"/>
      <c r="H52" s="5"/>
      <c r="I52" s="5"/>
      <c r="J52" s="4"/>
      <c r="K52" s="4"/>
      <c r="L52" s="4"/>
      <c r="M52" s="4"/>
      <c r="N52" s="4"/>
      <c r="O52" s="1"/>
    </row>
    <row r="53" spans="1:15" ht="12.75">
      <c r="A53" s="7"/>
      <c r="B53" s="7"/>
      <c r="C53" s="7"/>
      <c r="D53" s="7"/>
      <c r="E53" s="7"/>
      <c r="F53" s="7"/>
      <c r="G53" s="7"/>
      <c r="H53" s="7"/>
      <c r="I53" s="7"/>
      <c r="J53" s="8"/>
      <c r="K53" s="8"/>
      <c r="L53" s="8"/>
      <c r="M53" s="8"/>
      <c r="N53" s="8"/>
      <c r="O53" s="1"/>
    </row>
  </sheetData>
  <mergeCells count="1">
    <mergeCell ref="G4:H4"/>
  </mergeCells>
  <printOptions/>
  <pageMargins left="0.68" right="0.54" top="0.54" bottom="0.63" header="0.5" footer="0.5"/>
  <pageSetup fitToHeight="1" fitToWidth="1" horizontalDpi="300" verticalDpi="300" orientation="portrait" paperSize="9" scale="82" r:id="rId2"/>
  <rowBreaks count="1" manualBreakCount="1">
    <brk id="2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showGridLines="0" workbookViewId="0" topLeftCell="A1">
      <pane ySplit="8" topLeftCell="BM9" activePane="bottomLeft" state="frozen"/>
      <selection pane="topLeft" activeCell="A1" sqref="A1"/>
      <selection pane="bottomLeft" activeCell="H12" sqref="H12"/>
    </sheetView>
  </sheetViews>
  <sheetFormatPr defaultColWidth="9.140625" defaultRowHeight="12.75"/>
  <sheetData>
    <row r="1" ht="15.75">
      <c r="A1" s="53" t="s">
        <v>32</v>
      </c>
    </row>
    <row r="2" ht="15.75">
      <c r="A2" s="53"/>
    </row>
    <row r="3" ht="15.75">
      <c r="A3" s="53"/>
    </row>
    <row r="4" ht="12.75">
      <c r="A4" s="54"/>
    </row>
    <row r="5" spans="1:14" ht="15.75">
      <c r="A5" s="10" t="str">
        <f>antwoorden!A4</f>
        <v>havo 4 A</v>
      </c>
      <c r="B5" s="10"/>
      <c r="C5" s="10" t="str">
        <f>antwoorden!C4</f>
        <v>h 3 Krachten</v>
      </c>
      <c r="D5" s="10"/>
      <c r="E5" s="10"/>
      <c r="F5" s="10"/>
      <c r="G5" s="77">
        <f>antwoorden!G4</f>
        <v>40561.46594756944</v>
      </c>
      <c r="H5" s="78"/>
      <c r="I5" s="12" t="str">
        <f>antwoorden!I4</f>
        <v>to</v>
      </c>
      <c r="J5" s="13">
        <f>antwoorden!J4</f>
        <v>8</v>
      </c>
      <c r="K5" s="13" t="str">
        <f>antwoorden!K4</f>
        <v>Tweede wet van Newton</v>
      </c>
      <c r="L5" s="13"/>
      <c r="M5" s="13"/>
      <c r="N5" s="13"/>
    </row>
    <row r="6" spans="1:14" ht="15.75">
      <c r="A6" s="10"/>
      <c r="B6" s="10"/>
      <c r="C6" s="18"/>
      <c r="D6" s="10"/>
      <c r="E6" s="10"/>
      <c r="F6" s="11"/>
      <c r="G6" s="11"/>
      <c r="H6" s="11"/>
      <c r="I6" s="2"/>
      <c r="J6" s="11"/>
      <c r="K6" s="11"/>
      <c r="L6" s="11"/>
      <c r="M6" s="11"/>
      <c r="N6" s="11"/>
    </row>
    <row r="7" spans="1:14" ht="15.75">
      <c r="A7" s="33" t="str">
        <f>IF(antwoorden!A7="","",antwoorden!A7)</f>
        <v>Nr</v>
      </c>
      <c r="B7" s="34" t="str">
        <f>IF(antwoorden!B7="","",antwoorden!B7)</f>
        <v>[1]</v>
      </c>
      <c r="C7" s="33" t="str">
        <f>IF(antwoorden!C7="","",antwoorden!C7)</f>
        <v>[2]</v>
      </c>
      <c r="D7" s="33" t="str">
        <f>IF(antwoorden!D7="","",antwoorden!D7)</f>
        <v>[3]</v>
      </c>
      <c r="E7" s="33" t="str">
        <f>IF(antwoorden!E7="","",antwoorden!E7)</f>
        <v>[4]</v>
      </c>
      <c r="F7" s="33" t="str">
        <f>IF(antwoorden!F7="","",antwoorden!F7)</f>
        <v>[5]</v>
      </c>
      <c r="G7" s="11"/>
      <c r="H7" s="11"/>
      <c r="I7" s="2"/>
      <c r="J7" s="11"/>
      <c r="K7" s="11"/>
      <c r="L7" s="11"/>
      <c r="M7" s="11"/>
      <c r="N7" s="11"/>
    </row>
    <row r="8" spans="1:14" ht="15.75">
      <c r="A8" s="35">
        <f>IF(antwoorden!A8="","",antwoorden!A8)</f>
      </c>
      <c r="B8" s="33" t="str">
        <f>IF(antwoorden!B8="","",antwoorden!B8)</f>
        <v>kg</v>
      </c>
      <c r="C8" s="33" t="str">
        <f>IF(antwoorden!C8="","",antwoorden!C8)</f>
        <v>N</v>
      </c>
      <c r="D8" s="33" t="str">
        <f>IF(antwoorden!D8="","",antwoorden!D8)</f>
        <v>N</v>
      </c>
      <c r="E8" s="33" t="str">
        <f>IF(antwoorden!E8="","",antwoorden!E8)</f>
        <v>m/s</v>
      </c>
      <c r="F8" s="72" t="str">
        <f>IF(antwoorden!F8="","",antwoorden!F8)</f>
        <v>s</v>
      </c>
      <c r="G8" s="11"/>
      <c r="H8" s="11"/>
      <c r="I8" s="2"/>
      <c r="J8" s="11"/>
      <c r="K8" s="11"/>
      <c r="L8" s="11"/>
      <c r="M8" s="11"/>
      <c r="N8" s="11"/>
    </row>
    <row r="9" spans="1:14" ht="15.75">
      <c r="A9" s="35">
        <f>IF(antwoorden!A9="","",antwoorden!A9)</f>
        <v>1</v>
      </c>
      <c r="B9" s="41">
        <f>IF(antwoorden!B9="","",antwoorden!B9)</f>
        <v>6</v>
      </c>
      <c r="C9" s="42">
        <f>IF(antwoorden!C9="","",antwoorden!C9)</f>
        <v>18</v>
      </c>
      <c r="D9" s="42">
        <f>IF(antwoorden!D9="","",antwoorden!D9)</f>
        <v>13</v>
      </c>
      <c r="E9" s="74">
        <f>IF(antwoorden!E9="","",antwoorden!E9)</f>
        <v>4.2</v>
      </c>
      <c r="F9" s="41">
        <f>IF(antwoorden!F9="","",antwoorden!F9)</f>
        <v>1.9</v>
      </c>
      <c r="G9" s="11"/>
      <c r="H9" s="11"/>
      <c r="I9" s="2"/>
      <c r="J9" s="11"/>
      <c r="K9" s="11"/>
      <c r="L9" s="11"/>
      <c r="M9" s="11"/>
      <c r="N9" s="11"/>
    </row>
    <row r="10" spans="1:14" ht="15.75">
      <c r="A10" s="35">
        <f>IF(antwoorden!A10="","",antwoorden!A10)</f>
        <v>2</v>
      </c>
      <c r="B10" s="42">
        <f>IF(antwoorden!B10="","",antwoorden!B10)</f>
        <v>17</v>
      </c>
      <c r="C10" s="42">
        <f>IF(antwoorden!C10="","",antwoorden!C10)</f>
        <v>14</v>
      </c>
      <c r="D10" s="42">
        <f>IF(antwoorden!D10="","",antwoorden!D10)</f>
        <v>10</v>
      </c>
      <c r="E10" s="74">
        <f>IF(antwoorden!E10="","",antwoorden!E10)</f>
        <v>1.2</v>
      </c>
      <c r="F10" s="41">
        <f>IF(antwoorden!F10="","",antwoorden!F10)</f>
        <v>2</v>
      </c>
      <c r="G10" s="11"/>
      <c r="H10" s="11"/>
      <c r="I10" s="2"/>
      <c r="J10" s="11"/>
      <c r="K10" s="11"/>
      <c r="L10" s="11"/>
      <c r="M10" s="11"/>
      <c r="N10" s="11"/>
    </row>
    <row r="11" spans="1:14" ht="15.75">
      <c r="A11" s="35">
        <f>IF(antwoorden!A11="","",antwoorden!A11)</f>
        <v>3</v>
      </c>
      <c r="B11" s="41">
        <f>IF(antwoorden!B11="","",antwoorden!B11)</f>
        <v>8</v>
      </c>
      <c r="C11" s="42">
        <f>IF(antwoorden!C11="","",antwoorden!C11)</f>
        <v>21</v>
      </c>
      <c r="D11" s="42">
        <f>IF(antwoorden!D11="","",antwoorden!D11)</f>
        <v>15</v>
      </c>
      <c r="E11" s="74">
        <f>IF(antwoorden!E11="","",antwoorden!E11)</f>
        <v>3.8</v>
      </c>
      <c r="F11" s="41">
        <f>IF(antwoorden!F11="","",antwoorden!F11)</f>
        <v>2</v>
      </c>
      <c r="G11" s="11"/>
      <c r="H11" s="11"/>
      <c r="I11" s="2"/>
      <c r="J11" s="11"/>
      <c r="K11" s="11"/>
      <c r="L11" s="11"/>
      <c r="M11" s="11"/>
      <c r="N11" s="11"/>
    </row>
    <row r="12" spans="1:14" ht="15.75">
      <c r="A12" s="35">
        <f>IF(antwoorden!A12="","",antwoorden!A12)</f>
        <v>4</v>
      </c>
      <c r="B12" s="42">
        <f>IF(antwoorden!B12="","",antwoorden!B12)</f>
        <v>19</v>
      </c>
      <c r="C12" s="42">
        <f>IF(antwoorden!C12="","",antwoorden!C12)</f>
        <v>17</v>
      </c>
      <c r="D12" s="42">
        <f>IF(antwoorden!D12="","",antwoorden!D12)</f>
        <v>12</v>
      </c>
      <c r="E12" s="74">
        <f>IF(antwoorden!E12="","",antwoorden!E12)</f>
        <v>1.3</v>
      </c>
      <c r="F12" s="41">
        <f>IF(antwoorden!F12="","",antwoorden!F12)</f>
        <v>2.1</v>
      </c>
      <c r="G12" s="11"/>
      <c r="H12" s="11"/>
      <c r="I12" s="2"/>
      <c r="J12" s="11"/>
      <c r="K12" s="11"/>
      <c r="L12" s="11"/>
      <c r="M12" s="11"/>
      <c r="N12" s="11"/>
    </row>
    <row r="13" spans="1:14" ht="15.75">
      <c r="A13" s="35">
        <f>IF(antwoorden!A13="","",antwoorden!A13)</f>
        <v>5</v>
      </c>
      <c r="B13" s="42">
        <f>IF(antwoorden!B13="","",antwoorden!B13)</f>
        <v>10</v>
      </c>
      <c r="C13" s="42">
        <f>IF(antwoorden!C13="","",antwoorden!C13)</f>
        <v>23</v>
      </c>
      <c r="D13" s="42">
        <f>IF(antwoorden!D13="","",antwoorden!D13)</f>
        <v>17</v>
      </c>
      <c r="E13" s="74">
        <f>IF(antwoorden!E13="","",antwoorden!E13)</f>
        <v>3</v>
      </c>
      <c r="F13" s="41">
        <f>IF(antwoorden!F13="","",antwoorden!F13)</f>
        <v>1.8</v>
      </c>
      <c r="G13" s="11"/>
      <c r="H13" s="11"/>
      <c r="I13" s="2"/>
      <c r="J13" s="11"/>
      <c r="K13" s="11"/>
      <c r="L13" s="11"/>
      <c r="M13" s="11"/>
      <c r="N13" s="11"/>
    </row>
    <row r="14" spans="1:14" ht="15.75">
      <c r="A14" s="35">
        <f>IF(antwoorden!A14="","",antwoorden!A14)</f>
        <v>6</v>
      </c>
      <c r="B14" s="42">
        <f>IF(antwoorden!B14="","",antwoorden!B14)</f>
        <v>21</v>
      </c>
      <c r="C14" s="42">
        <f>IF(antwoorden!C14="","",antwoorden!C14)</f>
        <v>19</v>
      </c>
      <c r="D14" s="42">
        <f>IF(antwoorden!D14="","",antwoorden!D14)</f>
        <v>14</v>
      </c>
      <c r="E14" s="74">
        <f>IF(antwoorden!E14="","",antwoorden!E14)</f>
        <v>1.2</v>
      </c>
      <c r="F14" s="41">
        <f>IF(antwoorden!F14="","",antwoorden!F14)</f>
        <v>1.8</v>
      </c>
      <c r="G14" s="11"/>
      <c r="H14" s="11"/>
      <c r="I14" s="2"/>
      <c r="J14" s="11"/>
      <c r="K14" s="11"/>
      <c r="L14" s="11"/>
      <c r="M14" s="11"/>
      <c r="N14" s="11"/>
    </row>
    <row r="15" spans="1:14" ht="15.75">
      <c r="A15" s="35">
        <f>IF(antwoorden!A15="","",antwoorden!A15)</f>
        <v>7</v>
      </c>
      <c r="B15" s="42">
        <f>IF(antwoorden!B15="","",antwoorden!B15)</f>
        <v>12</v>
      </c>
      <c r="C15" s="42">
        <f>IF(antwoorden!C15="","",antwoorden!C15)</f>
        <v>26</v>
      </c>
      <c r="D15" s="42">
        <f>IF(antwoorden!D15="","",antwoorden!D15)</f>
        <v>19</v>
      </c>
      <c r="E15" s="74">
        <f>IF(antwoorden!E15="","",antwoorden!E15)</f>
        <v>2.9</v>
      </c>
      <c r="F15" s="41">
        <f>IF(antwoorden!F15="","",antwoorden!F15)</f>
        <v>1.8</v>
      </c>
      <c r="G15" s="11"/>
      <c r="H15" s="11"/>
      <c r="I15" s="2"/>
      <c r="J15" s="11"/>
      <c r="K15" s="11"/>
      <c r="L15" s="11"/>
      <c r="M15" s="11"/>
      <c r="N15" s="11"/>
    </row>
    <row r="16" spans="1:14" ht="15.75">
      <c r="A16" s="35">
        <f>IF(antwoorden!A16="","",antwoorden!A16)</f>
        <v>8</v>
      </c>
      <c r="B16" s="42">
        <f>IF(antwoorden!B16="","",antwoorden!B16)</f>
        <v>23</v>
      </c>
      <c r="C16" s="42">
        <f>IF(antwoorden!C16="","",antwoorden!C16)</f>
        <v>22</v>
      </c>
      <c r="D16" s="42">
        <f>IF(antwoorden!D16="","",antwoorden!D16)</f>
        <v>16</v>
      </c>
      <c r="E16" s="74">
        <f>IF(antwoorden!E16="","",antwoorden!E16)</f>
        <v>1.3</v>
      </c>
      <c r="F16" s="41">
        <f>IF(antwoorden!F16="","",antwoorden!F16)</f>
        <v>1.9</v>
      </c>
      <c r="G16" s="11"/>
      <c r="H16" s="11"/>
      <c r="I16" s="2"/>
      <c r="J16" s="11"/>
      <c r="K16" s="11"/>
      <c r="L16" s="11"/>
      <c r="M16" s="11"/>
      <c r="N16" s="11"/>
    </row>
    <row r="17" spans="1:14" ht="15.75">
      <c r="A17" s="35">
        <f>IF(antwoorden!A17="","",antwoorden!A17)</f>
        <v>9</v>
      </c>
      <c r="B17" s="42">
        <f>IF(antwoorden!B17="","",antwoorden!B17)</f>
        <v>14</v>
      </c>
      <c r="C17" s="42">
        <f>IF(antwoorden!C17="","",antwoorden!C17)</f>
        <v>29</v>
      </c>
      <c r="D17" s="42">
        <f>IF(antwoorden!D17="","",antwoorden!D17)</f>
        <v>21</v>
      </c>
      <c r="E17" s="74">
        <f>IF(antwoorden!E17="","",antwoorden!E17)</f>
        <v>2.9</v>
      </c>
      <c r="F17" s="41">
        <f>IF(antwoorden!F17="","",antwoorden!F17)</f>
        <v>1.9</v>
      </c>
      <c r="G17" s="11"/>
      <c r="H17" s="11"/>
      <c r="I17" s="2"/>
      <c r="J17" s="11"/>
      <c r="K17" s="11"/>
      <c r="L17" s="11"/>
      <c r="M17" s="11"/>
      <c r="N17" s="11"/>
    </row>
    <row r="18" spans="1:14" ht="15.75">
      <c r="A18" s="35">
        <f>IF(antwoorden!A18="","",antwoorden!A18)</f>
        <v>10</v>
      </c>
      <c r="B18" s="42">
        <f>IF(antwoorden!B18="","",antwoorden!B18)</f>
        <v>25</v>
      </c>
      <c r="C18" s="42">
        <f>IF(antwoorden!C18="","",antwoorden!C18)</f>
        <v>25</v>
      </c>
      <c r="D18" s="42">
        <f>IF(antwoorden!D18="","",antwoorden!D18)</f>
        <v>18</v>
      </c>
      <c r="E18" s="74">
        <f>IF(antwoorden!E18="","",antwoorden!E18)</f>
        <v>1.4</v>
      </c>
      <c r="F18" s="41">
        <f>IF(antwoorden!F18="","",antwoorden!F18)</f>
        <v>1.9</v>
      </c>
      <c r="G18" s="11"/>
      <c r="H18" s="11"/>
      <c r="I18" s="2"/>
      <c r="J18" s="11"/>
      <c r="K18" s="11"/>
      <c r="L18" s="11"/>
      <c r="M18" s="11"/>
      <c r="N18" s="11"/>
    </row>
    <row r="19" spans="1:14" ht="15.75">
      <c r="A19" s="35">
        <f>IF(antwoorden!A19="","",antwoorden!A19)</f>
        <v>11</v>
      </c>
      <c r="B19" s="42">
        <f>IF(antwoorden!B19="","",antwoorden!B19)</f>
        <v>16</v>
      </c>
      <c r="C19" s="42">
        <f>IF(antwoorden!C19="","",antwoorden!C19)</f>
        <v>32</v>
      </c>
      <c r="D19" s="42">
        <f>IF(antwoorden!D19="","",antwoorden!D19)</f>
        <v>23</v>
      </c>
      <c r="E19" s="74">
        <f>IF(antwoorden!E19="","",antwoorden!E19)</f>
        <v>2.8</v>
      </c>
      <c r="F19" s="41">
        <f>IF(antwoorden!F19="","",antwoorden!F19)</f>
        <v>1.9</v>
      </c>
      <c r="G19" s="11"/>
      <c r="H19" s="11"/>
      <c r="I19" s="2"/>
      <c r="J19" s="11"/>
      <c r="K19" s="11"/>
      <c r="L19" s="11"/>
      <c r="M19" s="11"/>
      <c r="N19" s="11"/>
    </row>
    <row r="20" spans="1:14" ht="15.75">
      <c r="A20" s="35">
        <f>IF(antwoorden!A20="","",antwoorden!A20)</f>
        <v>12</v>
      </c>
      <c r="B20" s="42">
        <f>IF(antwoorden!B20="","",antwoorden!B20)</f>
        <v>27</v>
      </c>
      <c r="C20" s="42">
        <f>IF(antwoorden!C20="","",antwoorden!C20)</f>
        <v>28</v>
      </c>
      <c r="D20" s="42">
        <f>IF(antwoorden!D20="","",antwoorden!D20)</f>
        <v>20</v>
      </c>
      <c r="E20" s="74">
        <f>IF(antwoorden!E20="","",antwoorden!E20)</f>
        <v>1.5</v>
      </c>
      <c r="F20" s="41">
        <f>IF(antwoorden!F20="","",antwoorden!F20)</f>
        <v>2</v>
      </c>
      <c r="G20" s="11"/>
      <c r="H20" s="11"/>
      <c r="I20" s="2"/>
      <c r="J20" s="11"/>
      <c r="K20" s="11"/>
      <c r="L20" s="11"/>
      <c r="M20" s="11"/>
      <c r="N20" s="11"/>
    </row>
    <row r="21" spans="1:14" ht="15.75">
      <c r="A21" s="35">
        <f>IF(antwoorden!A21="","",antwoorden!A21)</f>
        <v>13</v>
      </c>
      <c r="B21" s="42">
        <f>IF(antwoorden!B21="","",antwoorden!B21)</f>
        <v>18</v>
      </c>
      <c r="C21" s="42">
        <f>IF(antwoorden!C21="","",antwoorden!C21)</f>
        <v>35</v>
      </c>
      <c r="D21" s="42">
        <f>IF(antwoorden!D21="","",antwoorden!D21)</f>
        <v>25</v>
      </c>
      <c r="E21" s="74">
        <f>IF(antwoorden!E21="","",antwoorden!E21)</f>
        <v>2.8</v>
      </c>
      <c r="F21" s="41">
        <f>IF(antwoorden!F21="","",antwoorden!F21)</f>
        <v>2</v>
      </c>
      <c r="G21" s="11"/>
      <c r="H21" s="11"/>
      <c r="I21" s="2"/>
      <c r="J21" s="11"/>
      <c r="K21" s="11"/>
      <c r="L21" s="11"/>
      <c r="M21" s="11"/>
      <c r="N21" s="11"/>
    </row>
    <row r="22" spans="1:14" ht="15.75">
      <c r="A22" s="35">
        <f>IF(antwoorden!A22="","",antwoorden!A22)</f>
        <v>14</v>
      </c>
      <c r="B22" s="42">
        <f>IF(antwoorden!B22="","",antwoorden!B22)</f>
        <v>29</v>
      </c>
      <c r="C22" s="42">
        <f>IF(antwoorden!C22="","",antwoorden!C22)</f>
        <v>30</v>
      </c>
      <c r="D22" s="42">
        <f>IF(antwoorden!D22="","",antwoorden!D22)</f>
        <v>22</v>
      </c>
      <c r="E22" s="74">
        <f>IF(antwoorden!E22="","",antwoorden!E22)</f>
        <v>1.4</v>
      </c>
      <c r="F22" s="41">
        <f>IF(antwoorden!F22="","",antwoorden!F22)</f>
        <v>1.8</v>
      </c>
      <c r="G22" s="11"/>
      <c r="H22" s="11"/>
      <c r="I22" s="11"/>
      <c r="J22" s="11"/>
      <c r="K22" s="11"/>
      <c r="L22" s="11"/>
      <c r="M22" s="11"/>
      <c r="N22" s="11"/>
    </row>
    <row r="23" spans="1:14" ht="15.75">
      <c r="A23" s="35">
        <f>IF(antwoorden!A23="","",antwoorden!A23)</f>
        <v>15</v>
      </c>
      <c r="B23" s="42">
        <f>IF(antwoorden!B23="","",antwoorden!B23)</f>
        <v>20</v>
      </c>
      <c r="C23" s="42">
        <f>IF(antwoorden!C23="","",antwoorden!C23)</f>
        <v>37</v>
      </c>
      <c r="D23" s="42">
        <f>IF(antwoorden!D23="","",antwoorden!D23)</f>
        <v>27</v>
      </c>
      <c r="E23" s="74">
        <f>IF(antwoorden!E23="","",antwoorden!E23)</f>
        <v>2.5</v>
      </c>
      <c r="F23" s="41">
        <f>IF(antwoorden!F23="","",antwoorden!F23)</f>
        <v>1.9</v>
      </c>
      <c r="G23" s="11"/>
      <c r="H23" s="11"/>
      <c r="I23" s="11"/>
      <c r="J23" s="11"/>
      <c r="K23" s="11"/>
      <c r="L23" s="11"/>
      <c r="M23" s="11"/>
      <c r="N23" s="11"/>
    </row>
    <row r="24" spans="1:14" ht="15.75">
      <c r="A24" s="35">
        <f>IF(antwoorden!A24="","",antwoorden!A24)</f>
        <v>16</v>
      </c>
      <c r="B24" s="42">
        <f>IF(antwoorden!B24="","",antwoorden!B24)</f>
        <v>31</v>
      </c>
      <c r="C24" s="42">
        <f>IF(antwoorden!C24="","",antwoorden!C24)</f>
        <v>33</v>
      </c>
      <c r="D24" s="42">
        <f>IF(antwoorden!D24="","",antwoorden!D24)</f>
        <v>24</v>
      </c>
      <c r="E24" s="74">
        <f>IF(antwoorden!E24="","",antwoorden!E24)</f>
        <v>1.5</v>
      </c>
      <c r="F24" s="41">
        <f>IF(antwoorden!F24="","",antwoorden!F24)</f>
        <v>1.9</v>
      </c>
      <c r="G24" s="11"/>
      <c r="H24" s="11"/>
      <c r="I24" s="11"/>
      <c r="J24" s="11"/>
      <c r="K24" s="11"/>
      <c r="L24" s="11"/>
      <c r="M24" s="11"/>
      <c r="N24" s="11"/>
    </row>
    <row r="25" spans="1:14" ht="15.75">
      <c r="A25" s="35">
        <f>IF(antwoorden!A25="","",antwoorden!A25)</f>
        <v>17</v>
      </c>
      <c r="B25" s="42">
        <f>IF(antwoorden!B25="","",antwoorden!B25)</f>
        <v>22</v>
      </c>
      <c r="C25" s="42">
        <f>IF(antwoorden!C25="","",antwoorden!C25)</f>
        <v>40</v>
      </c>
      <c r="D25" s="42">
        <f>IF(antwoorden!D25="","",antwoorden!D25)</f>
        <v>29</v>
      </c>
      <c r="E25" s="74">
        <f>IF(antwoorden!E25="","",antwoorden!E25)</f>
        <v>2.5</v>
      </c>
      <c r="F25" s="41">
        <f>IF(antwoorden!F25="","",antwoorden!F25)</f>
        <v>1.9</v>
      </c>
      <c r="G25" s="11"/>
      <c r="H25" s="11"/>
      <c r="I25" s="11"/>
      <c r="J25" s="11"/>
      <c r="K25" s="11"/>
      <c r="L25" s="11"/>
      <c r="M25" s="11"/>
      <c r="N25" s="11"/>
    </row>
    <row r="26" spans="1:14" ht="15.75">
      <c r="A26" s="35">
        <f>IF(antwoorden!A26="","",antwoorden!A26)</f>
        <v>18</v>
      </c>
      <c r="B26" s="42">
        <f>IF(antwoorden!B26="","",antwoorden!B26)</f>
        <v>33</v>
      </c>
      <c r="C26" s="42">
        <f>IF(antwoorden!C26="","",antwoorden!C26)</f>
        <v>36</v>
      </c>
      <c r="D26" s="42">
        <f>IF(antwoorden!D26="","",antwoorden!D26)</f>
        <v>26</v>
      </c>
      <c r="E26" s="74">
        <f>IF(antwoorden!E26="","",antwoorden!E26)</f>
        <v>1.5</v>
      </c>
      <c r="F26" s="41">
        <f>IF(antwoorden!F26="","",antwoorden!F26)</f>
        <v>1.9</v>
      </c>
      <c r="G26" s="11"/>
      <c r="H26" s="11"/>
      <c r="I26" s="11"/>
      <c r="J26" s="11"/>
      <c r="K26" s="11"/>
      <c r="L26" s="11"/>
      <c r="M26" s="11"/>
      <c r="N26" s="11"/>
    </row>
    <row r="27" spans="1:14" ht="15.75">
      <c r="A27" s="35">
        <f>IF(antwoorden!A27="","",antwoorden!A27)</f>
        <v>19</v>
      </c>
      <c r="B27" s="42">
        <f>IF(antwoorden!B27="","",antwoorden!B27)</f>
        <v>24</v>
      </c>
      <c r="C27" s="42">
        <f>IF(antwoorden!C27="","",antwoorden!C27)</f>
        <v>43</v>
      </c>
      <c r="D27" s="42">
        <f>IF(antwoorden!D27="","",antwoorden!D27)</f>
        <v>31</v>
      </c>
      <c r="E27" s="74">
        <f>IF(antwoorden!E27="","",antwoorden!E27)</f>
        <v>2.5</v>
      </c>
      <c r="F27" s="41">
        <f>IF(antwoorden!F27="","",antwoorden!F27)</f>
        <v>1.9</v>
      </c>
      <c r="G27" s="11"/>
      <c r="H27" s="11"/>
      <c r="I27" s="11"/>
      <c r="J27" s="11"/>
      <c r="K27" s="11"/>
      <c r="L27" s="11"/>
      <c r="M27" s="11"/>
      <c r="N27" s="11"/>
    </row>
    <row r="28" spans="1:14" ht="15.75">
      <c r="A28" s="35">
        <f>IF(antwoorden!A28="","",antwoorden!A28)</f>
        <v>20</v>
      </c>
      <c r="B28" s="42">
        <f>IF(antwoorden!B28="","",antwoorden!B28)</f>
        <v>35</v>
      </c>
      <c r="C28" s="42">
        <f>IF(antwoorden!C28="","",antwoorden!C28)</f>
        <v>39</v>
      </c>
      <c r="D28" s="42">
        <f>IF(antwoorden!D28="","",antwoorden!D28)</f>
        <v>28</v>
      </c>
      <c r="E28" s="74">
        <f>IF(antwoorden!E28="","",antwoorden!E28)</f>
        <v>1.6</v>
      </c>
      <c r="F28" s="41">
        <f>IF(antwoorden!F28="","",antwoorden!F28)</f>
        <v>2</v>
      </c>
      <c r="G28" s="11"/>
      <c r="H28" s="11"/>
      <c r="I28" s="11"/>
      <c r="J28" s="11"/>
      <c r="K28" s="11"/>
      <c r="L28" s="11"/>
      <c r="M28" s="11"/>
      <c r="N28" s="11"/>
    </row>
    <row r="29" spans="1:14" ht="15.75">
      <c r="A29" s="35">
        <f>IF(antwoorden!A29="","",antwoorden!A29)</f>
        <v>21</v>
      </c>
      <c r="B29" s="42">
        <f>IF(antwoorden!B29="","",antwoorden!B29)</f>
        <v>26</v>
      </c>
      <c r="C29" s="42">
        <f>IF(antwoorden!C29="","",antwoorden!C29)</f>
        <v>46</v>
      </c>
      <c r="D29" s="42">
        <f>IF(antwoorden!D29="","",antwoorden!D29)</f>
        <v>33</v>
      </c>
      <c r="E29" s="74">
        <f>IF(antwoorden!E29="","",antwoorden!E29)</f>
        <v>2.5</v>
      </c>
      <c r="F29" s="41">
        <f>IF(antwoorden!F29="","",antwoorden!F29)</f>
        <v>2</v>
      </c>
      <c r="G29" s="11"/>
      <c r="H29" s="11"/>
      <c r="I29" s="11"/>
      <c r="J29" s="11"/>
      <c r="K29" s="11"/>
      <c r="L29" s="11"/>
      <c r="M29" s="11"/>
      <c r="N29" s="11"/>
    </row>
    <row r="30" spans="1:14" ht="15.75">
      <c r="A30" s="35">
        <f>IF(antwoorden!A30="","",antwoorden!A30)</f>
        <v>22</v>
      </c>
      <c r="B30" s="42">
        <f>IF(antwoorden!B30="","",antwoorden!B30)</f>
        <v>37</v>
      </c>
      <c r="C30" s="42">
        <f>IF(antwoorden!C30="","",antwoorden!C30)</f>
        <v>41</v>
      </c>
      <c r="D30" s="42">
        <f>IF(antwoorden!D30="","",antwoorden!D30)</f>
        <v>30</v>
      </c>
      <c r="E30" s="74">
        <f>IF(antwoorden!E30="","",antwoorden!E30)</f>
        <v>1.5</v>
      </c>
      <c r="F30" s="41">
        <f>IF(antwoorden!F30="","",antwoorden!F30)</f>
        <v>1.9</v>
      </c>
      <c r="G30" s="11"/>
      <c r="H30" s="11"/>
      <c r="I30" s="11"/>
      <c r="J30" s="11"/>
      <c r="K30" s="11"/>
      <c r="L30" s="11"/>
      <c r="M30" s="11"/>
      <c r="N30" s="11"/>
    </row>
    <row r="31" spans="1:14" ht="15.75">
      <c r="A31" s="35">
        <f>IF(antwoorden!A31="","",antwoorden!A31)</f>
        <v>23</v>
      </c>
      <c r="B31" s="42">
        <f>IF(antwoorden!B31="","",antwoorden!B31)</f>
        <v>28</v>
      </c>
      <c r="C31" s="42">
        <f>IF(antwoorden!C31="","",antwoorden!C31)</f>
        <v>48</v>
      </c>
      <c r="D31" s="42">
        <f>IF(antwoorden!D31="","",antwoorden!D31)</f>
        <v>35</v>
      </c>
      <c r="E31" s="74">
        <f>IF(antwoorden!E31="","",antwoorden!E31)</f>
        <v>2.3</v>
      </c>
      <c r="F31" s="41">
        <f>IF(antwoorden!F31="","",antwoorden!F31)</f>
        <v>1.8</v>
      </c>
      <c r="G31" s="11"/>
      <c r="H31" s="11"/>
      <c r="I31" s="11"/>
      <c r="J31" s="11"/>
      <c r="K31" s="11"/>
      <c r="L31" s="11"/>
      <c r="M31" s="11"/>
      <c r="N31" s="11"/>
    </row>
    <row r="32" spans="1:14" ht="15.75">
      <c r="A32" s="35">
        <f>IF(antwoorden!A32="","",antwoorden!A32)</f>
        <v>24</v>
      </c>
      <c r="B32" s="42">
        <f>IF(antwoorden!B32="","",antwoorden!B32)</f>
        <v>39</v>
      </c>
      <c r="C32" s="42">
        <f>IF(antwoorden!C32="","",antwoorden!C32)</f>
        <v>44</v>
      </c>
      <c r="D32" s="42">
        <f>IF(antwoorden!D32="","",antwoorden!D32)</f>
        <v>32</v>
      </c>
      <c r="E32" s="74">
        <f>IF(antwoorden!E32="","",antwoorden!E32)</f>
        <v>1.5</v>
      </c>
      <c r="F32" s="41">
        <f>IF(antwoorden!F32="","",antwoorden!F32)</f>
        <v>1.8</v>
      </c>
      <c r="G32" s="11"/>
      <c r="H32" s="11"/>
      <c r="I32" s="11"/>
      <c r="J32" s="11"/>
      <c r="K32" s="11"/>
      <c r="L32" s="11"/>
      <c r="M32" s="11"/>
      <c r="N32" s="11"/>
    </row>
    <row r="33" spans="1:14" ht="15.75">
      <c r="A33" s="35">
        <f>IF(antwoorden!A33="","",antwoorden!A33)</f>
        <v>25</v>
      </c>
      <c r="B33" s="42">
        <f>IF(antwoorden!B33="","",antwoorden!B33)</f>
        <v>30</v>
      </c>
      <c r="C33" s="42">
        <f>IF(antwoorden!C33="","",antwoorden!C33)</f>
        <v>51</v>
      </c>
      <c r="D33" s="42">
        <f>IF(antwoorden!D33="","",antwoorden!D33)</f>
        <v>37</v>
      </c>
      <c r="E33" s="74">
        <f>IF(antwoorden!E33="","",antwoorden!E33)</f>
        <v>2.3</v>
      </c>
      <c r="F33" s="41">
        <f>IF(antwoorden!F33="","",antwoorden!F33)</f>
        <v>1.9</v>
      </c>
      <c r="G33" s="11"/>
      <c r="H33" s="11"/>
      <c r="I33" s="11"/>
      <c r="J33" s="11"/>
      <c r="K33" s="11"/>
      <c r="L33" s="11"/>
      <c r="M33" s="11"/>
      <c r="N33" s="11"/>
    </row>
    <row r="34" spans="1:14" ht="15.75">
      <c r="A34" s="35">
        <f>IF(antwoorden!A34="","",antwoorden!A34)</f>
        <v>26</v>
      </c>
      <c r="B34" s="42">
        <f>IF(antwoorden!B34="","",antwoorden!B34)</f>
        <v>41</v>
      </c>
      <c r="C34" s="42">
        <f>IF(antwoorden!C34="","",antwoorden!C34)</f>
        <v>47</v>
      </c>
      <c r="D34" s="42">
        <f>IF(antwoorden!D34="","",antwoorden!D34)</f>
        <v>34</v>
      </c>
      <c r="E34" s="74">
        <f>IF(antwoorden!E34="","",antwoorden!E34)</f>
        <v>1.6</v>
      </c>
      <c r="F34" s="41">
        <f>IF(antwoorden!F34="","",antwoorden!F34)</f>
        <v>1.9</v>
      </c>
      <c r="G34" s="11"/>
      <c r="H34" s="11"/>
      <c r="I34" s="11"/>
      <c r="J34" s="11"/>
      <c r="K34" s="11"/>
      <c r="L34" s="11"/>
      <c r="M34" s="11"/>
      <c r="N34" s="11"/>
    </row>
    <row r="35" spans="1:14" ht="15.75">
      <c r="A35" s="35">
        <f>IF(antwoorden!A35="","",antwoorden!A35)</f>
        <v>27</v>
      </c>
      <c r="B35" s="42">
        <f>IF(antwoorden!B35="","",antwoorden!B35)</f>
        <v>32</v>
      </c>
      <c r="C35" s="42">
        <f>IF(antwoorden!C35="","",antwoorden!C35)</f>
        <v>54</v>
      </c>
      <c r="D35" s="42">
        <f>IF(antwoorden!D35="","",antwoorden!D35)</f>
        <v>39</v>
      </c>
      <c r="E35" s="74">
        <f>IF(antwoorden!E35="","",antwoorden!E35)</f>
        <v>2.3</v>
      </c>
      <c r="F35" s="41">
        <f>IF(antwoorden!F35="","",antwoorden!F35)</f>
        <v>1.9</v>
      </c>
      <c r="G35" s="11"/>
      <c r="H35" s="11"/>
      <c r="I35" s="11"/>
      <c r="J35" s="11"/>
      <c r="K35" s="11"/>
      <c r="L35" s="11"/>
      <c r="M35" s="11"/>
      <c r="N35" s="11"/>
    </row>
    <row r="36" spans="1:14" ht="15.75">
      <c r="A36" s="35">
        <f>IF(antwoorden!A36="","",antwoorden!A36)</f>
        <v>28</v>
      </c>
      <c r="B36" s="42">
        <f>IF(antwoorden!B36="","",antwoorden!B36)</f>
        <v>43</v>
      </c>
      <c r="C36" s="42">
        <f>IF(antwoorden!C36="","",antwoorden!C36)</f>
        <v>50</v>
      </c>
      <c r="D36" s="42">
        <f>IF(antwoorden!D36="","",antwoorden!D36)</f>
        <v>36</v>
      </c>
      <c r="E36" s="74">
        <f>IF(antwoorden!E36="","",antwoorden!E36)</f>
        <v>1.6</v>
      </c>
      <c r="F36" s="41">
        <f>IF(antwoorden!F36="","",antwoorden!F36)</f>
        <v>1.9</v>
      </c>
      <c r="G36" s="11"/>
      <c r="H36" s="11"/>
      <c r="I36" s="11"/>
      <c r="J36" s="11"/>
      <c r="K36" s="11"/>
      <c r="L36" s="11"/>
      <c r="M36" s="11"/>
      <c r="N36" s="11"/>
    </row>
    <row r="37" spans="1:14" ht="15.75">
      <c r="A37" s="35">
        <f>IF(antwoorden!A37="","",antwoorden!A37)</f>
        <v>29</v>
      </c>
      <c r="B37" s="42">
        <f>IF(antwoorden!B37="","",antwoorden!B37)</f>
        <v>34</v>
      </c>
      <c r="C37" s="42">
        <f>IF(antwoorden!C37="","",antwoorden!C37)</f>
        <v>57</v>
      </c>
      <c r="D37" s="42">
        <f>IF(antwoorden!D37="","",antwoorden!D37)</f>
        <v>41</v>
      </c>
      <c r="E37" s="74">
        <f>IF(antwoorden!E37="","",antwoorden!E37)</f>
        <v>2.4</v>
      </c>
      <c r="F37" s="41">
        <f>IF(antwoorden!F37="","",antwoorden!F37)</f>
        <v>2</v>
      </c>
      <c r="G37" s="11"/>
      <c r="H37" s="11"/>
      <c r="I37" s="11"/>
      <c r="J37" s="11"/>
      <c r="K37" s="11"/>
      <c r="L37" s="11"/>
      <c r="M37" s="11"/>
      <c r="N37" s="11"/>
    </row>
    <row r="38" spans="1:14" ht="15.75">
      <c r="A38" s="35">
        <f>IF(antwoorden!A38="","",antwoorden!A38)</f>
        <v>30</v>
      </c>
      <c r="B38" s="42">
        <f>IF(antwoorden!B38="","",antwoorden!B38)</f>
        <v>45</v>
      </c>
      <c r="C38" s="42">
        <f>IF(antwoorden!C38="","",antwoorden!C38)</f>
        <v>52</v>
      </c>
      <c r="D38" s="42">
        <f>IF(antwoorden!D38="","",antwoorden!D38)</f>
        <v>38</v>
      </c>
      <c r="E38" s="74">
        <f>IF(antwoorden!E38="","",antwoorden!E38)</f>
        <v>1.6</v>
      </c>
      <c r="F38" s="41">
        <f>IF(antwoorden!F38="","",antwoorden!F38)</f>
        <v>1.9</v>
      </c>
      <c r="G38" s="11"/>
      <c r="H38" s="11"/>
      <c r="I38" s="11"/>
      <c r="J38" s="11"/>
      <c r="K38" s="11"/>
      <c r="L38" s="11"/>
      <c r="M38" s="11"/>
      <c r="N38" s="11"/>
    </row>
    <row r="39" spans="1:14" ht="15.75">
      <c r="A39" s="35">
        <f>IF(antwoorden!A39="","",antwoorden!A39)</f>
        <v>31</v>
      </c>
      <c r="B39" s="42">
        <f>IF(antwoorden!B39="","",antwoorden!B39)</f>
        <v>36</v>
      </c>
      <c r="C39" s="42">
        <f>IF(antwoorden!C39="","",antwoorden!C39)</f>
        <v>59</v>
      </c>
      <c r="D39" s="42">
        <f>IF(antwoorden!D39="","",antwoorden!D39)</f>
        <v>43</v>
      </c>
      <c r="E39" s="74">
        <f>IF(antwoorden!E39="","",antwoorden!E39)</f>
        <v>2.2</v>
      </c>
      <c r="F39" s="41">
        <f>IF(antwoorden!F39="","",antwoorden!F39)</f>
        <v>1.8</v>
      </c>
      <c r="G39" s="11"/>
      <c r="H39" s="11"/>
      <c r="I39" s="11"/>
      <c r="J39" s="11"/>
      <c r="K39" s="11"/>
      <c r="L39" s="11"/>
      <c r="M39" s="11"/>
      <c r="N39" s="11"/>
    </row>
    <row r="40" spans="1:14" ht="15.75">
      <c r="A40" s="35">
        <f>IF(antwoorden!A40="","",antwoorden!A40)</f>
        <v>32</v>
      </c>
      <c r="B40" s="42">
        <f>IF(antwoorden!B40="","",antwoorden!B40)</f>
        <v>47</v>
      </c>
      <c r="C40" s="42">
        <f>IF(antwoorden!C40="","",antwoorden!C40)</f>
        <v>55</v>
      </c>
      <c r="D40" s="42">
        <f>IF(antwoorden!D40="","",antwoorden!D40)</f>
        <v>40</v>
      </c>
      <c r="E40" s="74">
        <f>IF(antwoorden!E40="","",antwoorden!E40)</f>
        <v>1.6</v>
      </c>
      <c r="F40" s="41">
        <f>IF(antwoorden!F40="","",antwoorden!F40)</f>
        <v>1.9</v>
      </c>
      <c r="G40" s="11"/>
      <c r="H40" s="11"/>
      <c r="I40" s="11"/>
      <c r="J40" s="11"/>
      <c r="K40" s="11"/>
      <c r="L40" s="11"/>
      <c r="M40" s="11"/>
      <c r="N40" s="11"/>
    </row>
    <row r="41" spans="1:14" ht="15.75">
      <c r="A41" s="35">
        <f>IF(antwoorden!A41="","",antwoorden!A41)</f>
        <v>33</v>
      </c>
      <c r="B41" s="42">
        <f>IF(antwoorden!B41="","",antwoorden!B41)</f>
        <v>38</v>
      </c>
      <c r="C41" s="42">
        <f>IF(antwoorden!C41="","",antwoorden!C41)</f>
        <v>62</v>
      </c>
      <c r="D41" s="42">
        <f>IF(antwoorden!D41="","",antwoorden!D41)</f>
        <v>45</v>
      </c>
      <c r="E41" s="74">
        <f>IF(antwoorden!E41="","",antwoorden!E41)</f>
        <v>2.2</v>
      </c>
      <c r="F41" s="41">
        <f>IF(antwoorden!F41="","",antwoorden!F41)</f>
        <v>1.9</v>
      </c>
      <c r="G41" s="11"/>
      <c r="H41" s="11"/>
      <c r="I41" s="11"/>
      <c r="J41" s="11"/>
      <c r="K41" s="11"/>
      <c r="L41" s="11"/>
      <c r="M41" s="11"/>
      <c r="N41" s="11"/>
    </row>
    <row r="42" spans="1:14" ht="15.75">
      <c r="A42" s="35">
        <f>IF(antwoorden!A42="","",antwoorden!A42)</f>
        <v>34</v>
      </c>
      <c r="B42" s="42">
        <f>IF(antwoorden!B42="","",antwoorden!B42)</f>
        <v>49</v>
      </c>
      <c r="C42" s="42">
        <f>IF(antwoorden!C42="","",antwoorden!C42)</f>
        <v>58</v>
      </c>
      <c r="D42" s="42">
        <f>IF(antwoorden!D42="","",antwoorden!D42)</f>
        <v>42</v>
      </c>
      <c r="E42" s="74">
        <f>IF(antwoorden!E42="","",antwoorden!E42)</f>
        <v>1.6</v>
      </c>
      <c r="F42" s="41">
        <f>IF(antwoorden!F42="","",antwoorden!F42)</f>
        <v>1.9</v>
      </c>
      <c r="G42" s="11"/>
      <c r="H42" s="11"/>
      <c r="I42" s="11"/>
      <c r="J42" s="11"/>
      <c r="K42" s="11"/>
      <c r="L42" s="11"/>
      <c r="M42" s="11"/>
      <c r="N42" s="11"/>
    </row>
    <row r="43" spans="1:14" ht="15.75">
      <c r="A43" s="35">
        <f>IF(antwoorden!A43="","",antwoorden!A43)</f>
        <v>35</v>
      </c>
      <c r="B43" s="42">
        <f>IF(antwoorden!B43="","",antwoorden!B43)</f>
        <v>40</v>
      </c>
      <c r="C43" s="42">
        <f>IF(antwoorden!C43="","",antwoorden!C43)</f>
        <v>65</v>
      </c>
      <c r="D43" s="42">
        <f>IF(antwoorden!D43="","",antwoorden!D43)</f>
        <v>47</v>
      </c>
      <c r="E43" s="74">
        <f>IF(antwoorden!E43="","",antwoorden!E43)</f>
        <v>2.3</v>
      </c>
      <c r="F43" s="41">
        <f>IF(antwoorden!F43="","",antwoorden!F43)</f>
        <v>2</v>
      </c>
      <c r="G43" s="11"/>
      <c r="H43" s="11"/>
      <c r="I43" s="11"/>
      <c r="J43" s="11"/>
      <c r="K43" s="11"/>
      <c r="L43" s="11"/>
      <c r="M43" s="11"/>
      <c r="N43" s="11"/>
    </row>
    <row r="44" spans="1:14" ht="15.75">
      <c r="A44" s="35">
        <f>IF(antwoorden!A44="","",antwoorden!A44)</f>
        <v>36</v>
      </c>
      <c r="B44" s="42">
        <f>IF(antwoorden!B44="","",antwoorden!B44)</f>
        <v>51</v>
      </c>
      <c r="C44" s="42">
        <f>IF(antwoorden!C44="","",antwoorden!C44)</f>
        <v>61</v>
      </c>
      <c r="D44" s="42">
        <f>IF(antwoorden!D44="","",antwoorden!D44)</f>
        <v>44</v>
      </c>
      <c r="E44" s="74">
        <f>IF(antwoorden!E44="","",antwoorden!E44)</f>
        <v>1.7</v>
      </c>
      <c r="F44" s="41">
        <f>IF(antwoorden!F44="","",antwoorden!F44)</f>
        <v>2</v>
      </c>
      <c r="G44" s="11"/>
      <c r="H44" s="11"/>
      <c r="I44" s="11"/>
      <c r="J44" s="11"/>
      <c r="K44" s="11"/>
      <c r="L44" s="11"/>
      <c r="M44" s="11"/>
      <c r="N44" s="11"/>
    </row>
    <row r="45" spans="1:14" ht="15.75">
      <c r="A45" s="35">
        <f>IF(antwoorden!A45="","",antwoorden!A45)</f>
        <v>37</v>
      </c>
      <c r="B45" s="42">
        <f>IF(antwoorden!B45="","",antwoorden!B45)</f>
        <v>42</v>
      </c>
      <c r="C45" s="42">
        <f>IF(antwoorden!C45="","",antwoorden!C45)</f>
        <v>68</v>
      </c>
      <c r="D45" s="42">
        <f>IF(antwoorden!D45="","",antwoorden!D45)</f>
        <v>49</v>
      </c>
      <c r="E45" s="74">
        <f>IF(antwoorden!E45="","",antwoorden!E45)</f>
        <v>2.3</v>
      </c>
      <c r="F45" s="41">
        <f>IF(antwoorden!F45="","",antwoorden!F45)</f>
        <v>2</v>
      </c>
      <c r="G45" s="11"/>
      <c r="H45" s="11"/>
      <c r="I45" s="11"/>
      <c r="J45" s="11"/>
      <c r="K45" s="11"/>
      <c r="L45" s="11"/>
      <c r="M45" s="11"/>
      <c r="N45" s="11"/>
    </row>
    <row r="46" spans="1:14" ht="15.75">
      <c r="A46" s="35">
        <f>IF(antwoorden!A46="","",antwoorden!A46)</f>
        <v>38</v>
      </c>
      <c r="B46" s="42">
        <f>IF(antwoorden!B46="","",antwoorden!B46)</f>
        <v>53</v>
      </c>
      <c r="C46" s="42">
        <f>IF(antwoorden!C46="","",antwoorden!C46)</f>
        <v>63</v>
      </c>
      <c r="D46" s="42">
        <f>IF(antwoorden!D46="","",antwoorden!D46)</f>
        <v>46</v>
      </c>
      <c r="E46" s="74">
        <f>IF(antwoorden!E46="","",antwoorden!E46)</f>
        <v>1.6</v>
      </c>
      <c r="F46" s="41">
        <f>IF(antwoorden!F46="","",antwoorden!F46)</f>
        <v>1.8</v>
      </c>
      <c r="G46" s="2"/>
      <c r="H46" s="3"/>
      <c r="I46" s="3"/>
      <c r="J46" s="3"/>
      <c r="K46" s="3"/>
      <c r="L46" s="3"/>
      <c r="M46" s="3"/>
      <c r="N46" s="3"/>
    </row>
    <row r="47" spans="1:14" ht="15.75">
      <c r="A47" s="35">
        <f>IF(antwoorden!A47="","",antwoorden!A47)</f>
        <v>39</v>
      </c>
      <c r="B47" s="42">
        <f>IF(antwoorden!B47="","",antwoorden!B47)</f>
        <v>44</v>
      </c>
      <c r="C47" s="42">
        <f>IF(antwoorden!C47="","",antwoorden!C47)</f>
        <v>70</v>
      </c>
      <c r="D47" s="42">
        <f>IF(antwoorden!D47="","",antwoorden!D47)</f>
        <v>51</v>
      </c>
      <c r="E47" s="74">
        <f>IF(antwoorden!E47="","",antwoorden!E47)</f>
        <v>2.2</v>
      </c>
      <c r="F47" s="41">
        <f>IF(antwoorden!F47="","",antwoorden!F47)</f>
        <v>1.9</v>
      </c>
      <c r="G47" s="2"/>
      <c r="H47" s="3"/>
      <c r="I47" s="3"/>
      <c r="J47" s="3"/>
      <c r="K47" s="3"/>
      <c r="L47" s="3"/>
      <c r="M47" s="3"/>
      <c r="N47" s="3"/>
    </row>
    <row r="48" spans="1:14" ht="15.75">
      <c r="A48" s="35">
        <f>IF(antwoorden!A48="","",antwoorden!A48)</f>
        <v>40</v>
      </c>
      <c r="B48" s="42">
        <f>IF(antwoorden!B48="","",antwoorden!B48)</f>
        <v>55</v>
      </c>
      <c r="C48" s="42">
        <f>IF(antwoorden!C48="","",antwoorden!C48)</f>
        <v>66</v>
      </c>
      <c r="D48" s="42">
        <f>IF(antwoorden!D48="","",antwoorden!D48)</f>
        <v>48</v>
      </c>
      <c r="E48" s="74">
        <f>IF(antwoorden!E48="","",antwoorden!E48)</f>
        <v>1.6</v>
      </c>
      <c r="F48" s="41">
        <f>IF(antwoorden!F48="","",antwoorden!F48)</f>
        <v>1.8</v>
      </c>
      <c r="G48" s="2"/>
      <c r="H48" s="2"/>
      <c r="I48" s="2"/>
      <c r="J48" s="2"/>
      <c r="K48" s="2"/>
      <c r="L48" s="2"/>
      <c r="M48" s="2"/>
      <c r="N48" s="2"/>
    </row>
    <row r="49" spans="1:6" ht="15.75">
      <c r="A49" s="35">
        <f>IF(antwoorden!A49="","",antwoorden!A49)</f>
        <v>41</v>
      </c>
      <c r="B49" s="42">
        <f>IF(antwoorden!B49="","",antwoorden!B49)</f>
        <v>46</v>
      </c>
      <c r="C49" s="42">
        <f>IF(antwoorden!C49="","",antwoorden!C49)</f>
        <v>73</v>
      </c>
      <c r="D49" s="42">
        <f>IF(antwoorden!D49="","",antwoorden!D49)</f>
        <v>53</v>
      </c>
      <c r="E49" s="74">
        <f>IF(antwoorden!E49="","",antwoorden!E49)</f>
        <v>2.2</v>
      </c>
      <c r="F49" s="41">
        <f>IF(antwoorden!F49="","",antwoorden!F49)</f>
        <v>1.9</v>
      </c>
    </row>
    <row r="50" spans="1:6" ht="15.75">
      <c r="A50" s="35">
        <f>IF(antwoorden!A50="","",antwoorden!A50)</f>
        <v>42</v>
      </c>
      <c r="B50" s="42">
        <f>IF(antwoorden!B50="","",antwoorden!B50)</f>
        <v>57</v>
      </c>
      <c r="C50" s="42">
        <f>IF(antwoorden!C50="","",antwoorden!C50)</f>
        <v>69</v>
      </c>
      <c r="D50" s="42">
        <f>IF(antwoorden!D50="","",antwoorden!D50)</f>
        <v>50</v>
      </c>
      <c r="E50" s="74">
        <f>IF(antwoorden!E50="","",antwoorden!E50)</f>
        <v>1.7</v>
      </c>
      <c r="F50" s="41">
        <f>IF(antwoorden!F50="","",antwoorden!F50)</f>
        <v>1.9</v>
      </c>
    </row>
    <row r="51" spans="1:6" ht="15.75">
      <c r="A51" s="35">
        <f>IF(antwoorden!A51="","",antwoorden!A51)</f>
        <v>43</v>
      </c>
      <c r="B51" s="42">
        <f>IF(antwoorden!B51="","",antwoorden!B51)</f>
        <v>48</v>
      </c>
      <c r="C51" s="42">
        <f>IF(antwoorden!C51="","",antwoorden!C51)</f>
        <v>76</v>
      </c>
      <c r="D51" s="42">
        <f>IF(antwoorden!D51="","",antwoorden!D51)</f>
        <v>55</v>
      </c>
      <c r="E51" s="74">
        <f>IF(antwoorden!E51="","",antwoorden!E51)</f>
        <v>2.2</v>
      </c>
      <c r="F51" s="41">
        <f>IF(antwoorden!F51="","",antwoorden!F51)</f>
        <v>1.9</v>
      </c>
    </row>
    <row r="52" spans="1:6" ht="15.75">
      <c r="A52" s="35">
        <f>IF(antwoorden!A52="","",antwoorden!A52)</f>
        <v>44</v>
      </c>
      <c r="B52" s="42">
        <f>IF(antwoorden!B52="","",antwoorden!B52)</f>
        <v>59</v>
      </c>
      <c r="C52" s="42">
        <f>IF(antwoorden!C52="","",antwoorden!C52)</f>
        <v>72</v>
      </c>
      <c r="D52" s="42">
        <f>IF(antwoorden!D52="","",antwoorden!D52)</f>
        <v>52</v>
      </c>
      <c r="E52" s="74">
        <f>IF(antwoorden!E52="","",antwoorden!E52)</f>
        <v>1.7</v>
      </c>
      <c r="F52" s="41">
        <f>IF(antwoorden!F52="","",antwoorden!F52)</f>
        <v>1.9</v>
      </c>
    </row>
    <row r="53" spans="1:6" ht="15.75">
      <c r="A53" s="35">
        <f>IF(antwoorden!A53="","",antwoorden!A53)</f>
        <v>45</v>
      </c>
      <c r="B53" s="42">
        <f>IF(antwoorden!B53="","",antwoorden!B53)</f>
        <v>50</v>
      </c>
      <c r="C53" s="42">
        <f>IF(antwoorden!C53="","",antwoorden!C53)</f>
        <v>79</v>
      </c>
      <c r="D53" s="42">
        <f>IF(antwoorden!D53="","",antwoorden!D53)</f>
        <v>57</v>
      </c>
      <c r="E53" s="74">
        <f>IF(antwoorden!E53="","",antwoorden!E53)</f>
        <v>2.2</v>
      </c>
      <c r="F53" s="41">
        <f>IF(antwoorden!F53="","",antwoorden!F53)</f>
        <v>1.9</v>
      </c>
    </row>
  </sheetData>
  <mergeCells count="1">
    <mergeCell ref="G5:H5"/>
  </mergeCells>
  <printOptions/>
  <pageMargins left="0.75" right="0.55" top="0.81" bottom="1" header="0.5" footer="0.5"/>
  <pageSetup fitToHeight="1" fitToWidth="1"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"/>
  <sheetViews>
    <sheetView showGridLines="0" workbookViewId="0" topLeftCell="A1">
      <pane ySplit="8" topLeftCell="BM9" activePane="bottomLeft" state="frozen"/>
      <selection pane="topLeft" activeCell="A1" sqref="A1"/>
      <selection pane="bottomLeft" activeCell="Q13" sqref="Q13"/>
    </sheetView>
  </sheetViews>
  <sheetFormatPr defaultColWidth="9.140625" defaultRowHeight="12.75"/>
  <cols>
    <col min="1" max="4" width="6.28125" style="0" customWidth="1"/>
    <col min="5" max="5" width="9.28125" style="0" bestFit="1" customWidth="1"/>
    <col min="6" max="7" width="6.28125" style="0" customWidth="1"/>
    <col min="8" max="8" width="9.7109375" style="0" bestFit="1" customWidth="1"/>
    <col min="9" max="16384" width="6.28125" style="0" customWidth="1"/>
  </cols>
  <sheetData>
    <row r="1" ht="12.75">
      <c r="A1" s="54"/>
    </row>
    <row r="2" ht="12.75">
      <c r="A2" s="54"/>
    </row>
    <row r="3" ht="12.75">
      <c r="A3" s="54"/>
    </row>
    <row r="4" spans="1:16" ht="15.75">
      <c r="A4" s="10" t="s">
        <v>60</v>
      </c>
      <c r="B4" s="11"/>
      <c r="C4" s="10" t="s">
        <v>61</v>
      </c>
      <c r="D4" s="10"/>
      <c r="E4" s="11"/>
      <c r="F4" s="11"/>
      <c r="G4" s="79">
        <f ca="1">NOW()</f>
        <v>40561.46594756944</v>
      </c>
      <c r="H4" s="80"/>
      <c r="I4" s="12" t="s">
        <v>22</v>
      </c>
      <c r="J4" s="13">
        <v>8</v>
      </c>
      <c r="K4" s="10" t="s">
        <v>21</v>
      </c>
      <c r="L4" s="11"/>
      <c r="M4" s="11"/>
      <c r="N4" s="11"/>
      <c r="O4" s="11"/>
      <c r="P4" s="11"/>
    </row>
    <row r="5" spans="1:16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ht="15.75">
      <c r="A6" s="10"/>
      <c r="B6" s="10"/>
      <c r="C6" s="10"/>
      <c r="D6" s="10"/>
      <c r="E6" s="10"/>
      <c r="H6" t="s">
        <v>16</v>
      </c>
      <c r="I6" s="31" t="s">
        <v>17</v>
      </c>
      <c r="J6" s="31" t="s">
        <v>18</v>
      </c>
      <c r="K6" s="31" t="s">
        <v>19</v>
      </c>
      <c r="L6" s="32" t="s">
        <v>20</v>
      </c>
      <c r="M6" s="38" t="s">
        <v>30</v>
      </c>
      <c r="N6" s="11" t="s">
        <v>24</v>
      </c>
      <c r="O6" s="11"/>
      <c r="P6" s="11"/>
    </row>
    <row r="7" spans="1:16" ht="17.25">
      <c r="A7" s="33" t="s">
        <v>0</v>
      </c>
      <c r="B7" s="34" t="s">
        <v>33</v>
      </c>
      <c r="C7" s="33" t="s">
        <v>34</v>
      </c>
      <c r="D7" s="33" t="s">
        <v>35</v>
      </c>
      <c r="E7" s="33" t="s">
        <v>48</v>
      </c>
      <c r="F7" s="33" t="s">
        <v>53</v>
      </c>
      <c r="H7" s="72" t="s">
        <v>56</v>
      </c>
      <c r="I7" s="33" t="s">
        <v>10</v>
      </c>
      <c r="J7" s="33" t="s">
        <v>11</v>
      </c>
      <c r="K7" s="34" t="s">
        <v>12</v>
      </c>
      <c r="L7" s="70" t="s">
        <v>45</v>
      </c>
      <c r="M7" s="33" t="s">
        <v>23</v>
      </c>
      <c r="N7" s="33" t="s">
        <v>10</v>
      </c>
      <c r="O7" s="11"/>
      <c r="P7" s="11"/>
    </row>
    <row r="8" spans="1:16" ht="18.75">
      <c r="A8" s="35"/>
      <c r="B8" s="33" t="s">
        <v>9</v>
      </c>
      <c r="C8" s="33" t="s">
        <v>7</v>
      </c>
      <c r="D8" s="33" t="s">
        <v>7</v>
      </c>
      <c r="E8" s="33" t="s">
        <v>13</v>
      </c>
      <c r="F8" s="72" t="s">
        <v>15</v>
      </c>
      <c r="H8" s="72" t="s">
        <v>58</v>
      </c>
      <c r="I8" s="33" t="s">
        <v>43</v>
      </c>
      <c r="J8" s="33" t="s">
        <v>13</v>
      </c>
      <c r="K8" s="33" t="s">
        <v>8</v>
      </c>
      <c r="L8" s="70" t="s">
        <v>44</v>
      </c>
      <c r="M8" s="33" t="s">
        <v>8</v>
      </c>
      <c r="N8" s="33" t="s">
        <v>43</v>
      </c>
      <c r="O8" s="11"/>
      <c r="P8" s="11"/>
    </row>
    <row r="9" spans="1:16" ht="15.75">
      <c r="A9" s="35">
        <v>1</v>
      </c>
      <c r="B9" s="41">
        <f aca="true" t="shared" si="0" ref="B9:B53">ROUND(10+A9+5*(-1)^A9,0)</f>
        <v>6</v>
      </c>
      <c r="C9" s="42">
        <f aca="true" t="shared" si="1" ref="C9:C53">ROUND(D9*1.38,0)</f>
        <v>18</v>
      </c>
      <c r="D9" s="42">
        <f aca="true" t="shared" si="2" ref="D9:D53">ROUND(10+A9+2*(-1)^(A9+1),0)</f>
        <v>13</v>
      </c>
      <c r="E9" s="74">
        <f aca="true" t="shared" si="3" ref="E9:E53">ROUND(5*I9,1)</f>
        <v>4.2</v>
      </c>
      <c r="F9" s="41">
        <f>ROUND(E9/(D9/B9),1)</f>
        <v>1.9</v>
      </c>
      <c r="H9" s="75" t="s">
        <v>57</v>
      </c>
      <c r="I9" s="68">
        <f aca="true" t="shared" si="4" ref="I9:I53">(C9-D9)/B9</f>
        <v>0.8333333333333334</v>
      </c>
      <c r="J9" s="69">
        <f>I9*3</f>
        <v>2.5</v>
      </c>
      <c r="K9" s="69">
        <f>0.5*I9*9</f>
        <v>3.75</v>
      </c>
      <c r="L9" s="70"/>
      <c r="M9" s="69">
        <f>1/2*E9*F9</f>
        <v>3.9899999999999998</v>
      </c>
      <c r="N9" s="69">
        <f>E9/F9</f>
        <v>2.210526315789474</v>
      </c>
      <c r="O9" s="11"/>
      <c r="P9" s="11"/>
    </row>
    <row r="10" spans="1:16" ht="15.75">
      <c r="A10" s="35">
        <v>2</v>
      </c>
      <c r="B10" s="42">
        <f t="shared" si="0"/>
        <v>17</v>
      </c>
      <c r="C10" s="42">
        <f t="shared" si="1"/>
        <v>14</v>
      </c>
      <c r="D10" s="42">
        <f t="shared" si="2"/>
        <v>10</v>
      </c>
      <c r="E10" s="74">
        <f t="shared" si="3"/>
        <v>1.2</v>
      </c>
      <c r="F10" s="41">
        <f aca="true" t="shared" si="5" ref="F10:F19">ROUND(E10/(D10/B10),1)</f>
        <v>2</v>
      </c>
      <c r="H10" s="73"/>
      <c r="I10" s="68">
        <f t="shared" si="4"/>
        <v>0.23529411764705882</v>
      </c>
      <c r="J10" s="68">
        <f aca="true" t="shared" si="6" ref="J10:J53">I10*3</f>
        <v>0.7058823529411764</v>
      </c>
      <c r="K10" s="69">
        <f aca="true" t="shared" si="7" ref="K10:K53">0.5*I10*9</f>
        <v>1.0588235294117647</v>
      </c>
      <c r="L10" s="70"/>
      <c r="M10" s="69">
        <f aca="true" t="shared" si="8" ref="M10:M24">1/2*E10*F10</f>
        <v>1.2</v>
      </c>
      <c r="N10" s="68">
        <f aca="true" t="shared" si="9" ref="N10:N24">E10/F10</f>
        <v>0.6</v>
      </c>
      <c r="O10" s="11"/>
      <c r="P10" s="11"/>
    </row>
    <row r="11" spans="1:16" ht="15.75">
      <c r="A11" s="35">
        <v>3</v>
      </c>
      <c r="B11" s="41">
        <f t="shared" si="0"/>
        <v>8</v>
      </c>
      <c r="C11" s="42">
        <f t="shared" si="1"/>
        <v>21</v>
      </c>
      <c r="D11" s="42">
        <f t="shared" si="2"/>
        <v>15</v>
      </c>
      <c r="E11" s="74">
        <f t="shared" si="3"/>
        <v>3.8</v>
      </c>
      <c r="F11" s="41">
        <f t="shared" si="5"/>
        <v>2</v>
      </c>
      <c r="H11" s="73"/>
      <c r="I11" s="68">
        <f t="shared" si="4"/>
        <v>0.75</v>
      </c>
      <c r="J11" s="69">
        <f t="shared" si="6"/>
        <v>2.25</v>
      </c>
      <c r="K11" s="69">
        <f t="shared" si="7"/>
        <v>3.375</v>
      </c>
      <c r="L11" s="70"/>
      <c r="M11" s="69">
        <f t="shared" si="8"/>
        <v>3.8</v>
      </c>
      <c r="N11" s="69">
        <f t="shared" si="9"/>
        <v>1.9</v>
      </c>
      <c r="O11" s="11"/>
      <c r="P11" s="11"/>
    </row>
    <row r="12" spans="1:16" ht="15.75">
      <c r="A12" s="35">
        <v>4</v>
      </c>
      <c r="B12" s="42">
        <f t="shared" si="0"/>
        <v>19</v>
      </c>
      <c r="C12" s="42">
        <f t="shared" si="1"/>
        <v>17</v>
      </c>
      <c r="D12" s="42">
        <f t="shared" si="2"/>
        <v>12</v>
      </c>
      <c r="E12" s="74">
        <f t="shared" si="3"/>
        <v>1.3</v>
      </c>
      <c r="F12" s="41">
        <f t="shared" si="5"/>
        <v>2.1</v>
      </c>
      <c r="H12" s="73"/>
      <c r="I12" s="68">
        <f t="shared" si="4"/>
        <v>0.2631578947368421</v>
      </c>
      <c r="J12" s="68">
        <f t="shared" si="6"/>
        <v>0.7894736842105263</v>
      </c>
      <c r="K12" s="69">
        <f t="shared" si="7"/>
        <v>1.1842105263157894</v>
      </c>
      <c r="L12" s="70"/>
      <c r="M12" s="69">
        <f t="shared" si="8"/>
        <v>1.3650000000000002</v>
      </c>
      <c r="N12" s="69">
        <f t="shared" si="9"/>
        <v>0.6190476190476191</v>
      </c>
      <c r="O12" s="11"/>
      <c r="P12" s="11"/>
    </row>
    <row r="13" spans="1:16" ht="15.75">
      <c r="A13" s="35">
        <v>5</v>
      </c>
      <c r="B13" s="42">
        <f t="shared" si="0"/>
        <v>10</v>
      </c>
      <c r="C13" s="42">
        <f t="shared" si="1"/>
        <v>23</v>
      </c>
      <c r="D13" s="42">
        <f t="shared" si="2"/>
        <v>17</v>
      </c>
      <c r="E13" s="74">
        <f t="shared" si="3"/>
        <v>3</v>
      </c>
      <c r="F13" s="41">
        <f t="shared" si="5"/>
        <v>1.8</v>
      </c>
      <c r="H13" s="73"/>
      <c r="I13" s="68">
        <f t="shared" si="4"/>
        <v>0.6</v>
      </c>
      <c r="J13" s="69">
        <f t="shared" si="6"/>
        <v>1.7999999999999998</v>
      </c>
      <c r="K13" s="69">
        <f t="shared" si="7"/>
        <v>2.6999999999999997</v>
      </c>
      <c r="L13" s="70"/>
      <c r="M13" s="69">
        <f t="shared" si="8"/>
        <v>2.7</v>
      </c>
      <c r="N13" s="69">
        <f t="shared" si="9"/>
        <v>1.6666666666666665</v>
      </c>
      <c r="O13" s="11"/>
      <c r="P13" s="11"/>
    </row>
    <row r="14" spans="1:16" ht="15.75">
      <c r="A14" s="35">
        <v>6</v>
      </c>
      <c r="B14" s="42">
        <f t="shared" si="0"/>
        <v>21</v>
      </c>
      <c r="C14" s="42">
        <f t="shared" si="1"/>
        <v>19</v>
      </c>
      <c r="D14" s="42">
        <f t="shared" si="2"/>
        <v>14</v>
      </c>
      <c r="E14" s="74">
        <f t="shared" si="3"/>
        <v>1.2</v>
      </c>
      <c r="F14" s="41">
        <f t="shared" si="5"/>
        <v>1.8</v>
      </c>
      <c r="H14" s="73"/>
      <c r="I14" s="68">
        <f t="shared" si="4"/>
        <v>0.23809523809523808</v>
      </c>
      <c r="J14" s="68">
        <f t="shared" si="6"/>
        <v>0.7142857142857142</v>
      </c>
      <c r="K14" s="69">
        <f t="shared" si="7"/>
        <v>1.0714285714285714</v>
      </c>
      <c r="L14" s="70"/>
      <c r="M14" s="69">
        <f t="shared" si="8"/>
        <v>1.08</v>
      </c>
      <c r="N14" s="68">
        <f t="shared" si="9"/>
        <v>0.6666666666666666</v>
      </c>
      <c r="O14" s="11"/>
      <c r="P14" s="11"/>
    </row>
    <row r="15" spans="1:16" ht="15.75">
      <c r="A15" s="35">
        <v>7</v>
      </c>
      <c r="B15" s="42">
        <f t="shared" si="0"/>
        <v>12</v>
      </c>
      <c r="C15" s="42">
        <f t="shared" si="1"/>
        <v>26</v>
      </c>
      <c r="D15" s="42">
        <f t="shared" si="2"/>
        <v>19</v>
      </c>
      <c r="E15" s="74">
        <f t="shared" si="3"/>
        <v>2.9</v>
      </c>
      <c r="F15" s="41">
        <f t="shared" si="5"/>
        <v>1.8</v>
      </c>
      <c r="H15" s="73"/>
      <c r="I15" s="68">
        <f t="shared" si="4"/>
        <v>0.5833333333333334</v>
      </c>
      <c r="J15" s="69">
        <f t="shared" si="6"/>
        <v>1.75</v>
      </c>
      <c r="K15" s="69">
        <f t="shared" si="7"/>
        <v>2.625</v>
      </c>
      <c r="L15" s="70"/>
      <c r="M15" s="69">
        <f t="shared" si="8"/>
        <v>2.61</v>
      </c>
      <c r="N15" s="69">
        <f t="shared" si="9"/>
        <v>1.611111111111111</v>
      </c>
      <c r="O15" s="11"/>
      <c r="P15" s="11"/>
    </row>
    <row r="16" spans="1:16" ht="15.75">
      <c r="A16" s="35">
        <v>8</v>
      </c>
      <c r="B16" s="42">
        <f t="shared" si="0"/>
        <v>23</v>
      </c>
      <c r="C16" s="42">
        <f t="shared" si="1"/>
        <v>22</v>
      </c>
      <c r="D16" s="42">
        <f t="shared" si="2"/>
        <v>16</v>
      </c>
      <c r="E16" s="74">
        <f t="shared" si="3"/>
        <v>1.3</v>
      </c>
      <c r="F16" s="41">
        <f t="shared" si="5"/>
        <v>1.9</v>
      </c>
      <c r="H16" s="73"/>
      <c r="I16" s="68">
        <f t="shared" si="4"/>
        <v>0.2608695652173913</v>
      </c>
      <c r="J16" s="68">
        <f t="shared" si="6"/>
        <v>0.7826086956521738</v>
      </c>
      <c r="K16" s="69">
        <f t="shared" si="7"/>
        <v>1.1739130434782608</v>
      </c>
      <c r="L16" s="70"/>
      <c r="M16" s="69">
        <f t="shared" si="8"/>
        <v>1.2349999999999999</v>
      </c>
      <c r="N16" s="68">
        <f t="shared" si="9"/>
        <v>0.6842105263157895</v>
      </c>
      <c r="O16" s="11"/>
      <c r="P16" s="11"/>
    </row>
    <row r="17" spans="1:16" ht="15.75">
      <c r="A17" s="35">
        <v>9</v>
      </c>
      <c r="B17" s="42">
        <f t="shared" si="0"/>
        <v>14</v>
      </c>
      <c r="C17" s="42">
        <f t="shared" si="1"/>
        <v>29</v>
      </c>
      <c r="D17" s="42">
        <f t="shared" si="2"/>
        <v>21</v>
      </c>
      <c r="E17" s="74">
        <f t="shared" si="3"/>
        <v>2.9</v>
      </c>
      <c r="F17" s="41">
        <f t="shared" si="5"/>
        <v>1.9</v>
      </c>
      <c r="H17" s="73"/>
      <c r="I17" s="68">
        <f t="shared" si="4"/>
        <v>0.5714285714285714</v>
      </c>
      <c r="J17" s="69">
        <f t="shared" si="6"/>
        <v>1.7142857142857142</v>
      </c>
      <c r="K17" s="69">
        <f t="shared" si="7"/>
        <v>2.571428571428571</v>
      </c>
      <c r="L17" s="70"/>
      <c r="M17" s="69">
        <f t="shared" si="8"/>
        <v>2.755</v>
      </c>
      <c r="N17" s="69">
        <f t="shared" si="9"/>
        <v>1.5263157894736843</v>
      </c>
      <c r="O17" s="11"/>
      <c r="P17" s="11"/>
    </row>
    <row r="18" spans="1:16" ht="15.75">
      <c r="A18" s="35">
        <v>10</v>
      </c>
      <c r="B18" s="42">
        <f t="shared" si="0"/>
        <v>25</v>
      </c>
      <c r="C18" s="42">
        <f t="shared" si="1"/>
        <v>25</v>
      </c>
      <c r="D18" s="42">
        <f t="shared" si="2"/>
        <v>18</v>
      </c>
      <c r="E18" s="74">
        <f t="shared" si="3"/>
        <v>1.4</v>
      </c>
      <c r="F18" s="41">
        <f t="shared" si="5"/>
        <v>1.9</v>
      </c>
      <c r="H18" s="73"/>
      <c r="I18" s="68">
        <f t="shared" si="4"/>
        <v>0.28</v>
      </c>
      <c r="J18" s="68">
        <f t="shared" si="6"/>
        <v>0.8400000000000001</v>
      </c>
      <c r="K18" s="69">
        <f t="shared" si="7"/>
        <v>1.2600000000000002</v>
      </c>
      <c r="L18" s="70"/>
      <c r="M18" s="69">
        <f t="shared" si="8"/>
        <v>1.3299999999999998</v>
      </c>
      <c r="N18" s="68">
        <f t="shared" si="9"/>
        <v>0.7368421052631579</v>
      </c>
      <c r="O18" s="11"/>
      <c r="P18" s="11"/>
    </row>
    <row r="19" spans="1:16" ht="15.75">
      <c r="A19" s="35">
        <v>11</v>
      </c>
      <c r="B19" s="42">
        <f t="shared" si="0"/>
        <v>16</v>
      </c>
      <c r="C19" s="42">
        <f t="shared" si="1"/>
        <v>32</v>
      </c>
      <c r="D19" s="42">
        <f t="shared" si="2"/>
        <v>23</v>
      </c>
      <c r="E19" s="74">
        <f t="shared" si="3"/>
        <v>2.8</v>
      </c>
      <c r="F19" s="41">
        <f t="shared" si="5"/>
        <v>1.9</v>
      </c>
      <c r="H19" s="73"/>
      <c r="I19" s="68">
        <f t="shared" si="4"/>
        <v>0.5625</v>
      </c>
      <c r="J19" s="69">
        <f t="shared" si="6"/>
        <v>1.6875</v>
      </c>
      <c r="K19" s="69">
        <f t="shared" si="7"/>
        <v>2.53125</v>
      </c>
      <c r="L19" s="70"/>
      <c r="M19" s="69">
        <f t="shared" si="8"/>
        <v>2.6599999999999997</v>
      </c>
      <c r="N19" s="69">
        <f t="shared" si="9"/>
        <v>1.4736842105263157</v>
      </c>
      <c r="O19" s="11"/>
      <c r="P19" s="11"/>
    </row>
    <row r="20" spans="1:16" ht="15.75">
      <c r="A20" s="35">
        <v>12</v>
      </c>
      <c r="B20" s="42">
        <f t="shared" si="0"/>
        <v>27</v>
      </c>
      <c r="C20" s="42">
        <f t="shared" si="1"/>
        <v>28</v>
      </c>
      <c r="D20" s="42">
        <f t="shared" si="2"/>
        <v>20</v>
      </c>
      <c r="E20" s="74">
        <f t="shared" si="3"/>
        <v>1.5</v>
      </c>
      <c r="F20" s="41">
        <f aca="true" t="shared" si="10" ref="F20:F34">ROUND(E20/(D20/B20),1)</f>
        <v>2</v>
      </c>
      <c r="H20" s="73"/>
      <c r="I20" s="68">
        <f t="shared" si="4"/>
        <v>0.2962962962962963</v>
      </c>
      <c r="J20" s="68">
        <f t="shared" si="6"/>
        <v>0.8888888888888888</v>
      </c>
      <c r="K20" s="69">
        <f t="shared" si="7"/>
        <v>1.3333333333333333</v>
      </c>
      <c r="L20" s="70"/>
      <c r="M20" s="69">
        <f t="shared" si="8"/>
        <v>1.5</v>
      </c>
      <c r="N20" s="68">
        <f t="shared" si="9"/>
        <v>0.75</v>
      </c>
      <c r="O20" s="11"/>
      <c r="P20" s="11"/>
    </row>
    <row r="21" spans="1:16" ht="15.75">
      <c r="A21" s="35">
        <v>13</v>
      </c>
      <c r="B21" s="42">
        <f t="shared" si="0"/>
        <v>18</v>
      </c>
      <c r="C21" s="42">
        <f t="shared" si="1"/>
        <v>35</v>
      </c>
      <c r="D21" s="42">
        <f t="shared" si="2"/>
        <v>25</v>
      </c>
      <c r="E21" s="74">
        <f t="shared" si="3"/>
        <v>2.8</v>
      </c>
      <c r="F21" s="41">
        <f t="shared" si="10"/>
        <v>2</v>
      </c>
      <c r="H21" s="73"/>
      <c r="I21" s="68">
        <f t="shared" si="4"/>
        <v>0.5555555555555556</v>
      </c>
      <c r="J21" s="69">
        <f t="shared" si="6"/>
        <v>1.6666666666666667</v>
      </c>
      <c r="K21" s="69">
        <f t="shared" si="7"/>
        <v>2.5</v>
      </c>
      <c r="L21" s="70"/>
      <c r="M21" s="69">
        <f t="shared" si="8"/>
        <v>2.8</v>
      </c>
      <c r="N21" s="69">
        <f t="shared" si="9"/>
        <v>1.4</v>
      </c>
      <c r="O21" s="11"/>
      <c r="P21" s="11"/>
    </row>
    <row r="22" spans="1:16" ht="15.75">
      <c r="A22" s="35">
        <v>14</v>
      </c>
      <c r="B22" s="42">
        <f t="shared" si="0"/>
        <v>29</v>
      </c>
      <c r="C22" s="42">
        <f t="shared" si="1"/>
        <v>30</v>
      </c>
      <c r="D22" s="42">
        <f t="shared" si="2"/>
        <v>22</v>
      </c>
      <c r="E22" s="74">
        <f t="shared" si="3"/>
        <v>1.4</v>
      </c>
      <c r="F22" s="41">
        <f t="shared" si="10"/>
        <v>1.8</v>
      </c>
      <c r="H22" s="73"/>
      <c r="I22" s="68">
        <f t="shared" si="4"/>
        <v>0.27586206896551724</v>
      </c>
      <c r="J22" s="68">
        <f t="shared" si="6"/>
        <v>0.8275862068965517</v>
      </c>
      <c r="K22" s="69">
        <f t="shared" si="7"/>
        <v>1.2413793103448276</v>
      </c>
      <c r="L22" s="70"/>
      <c r="M22" s="69">
        <f t="shared" si="8"/>
        <v>1.26</v>
      </c>
      <c r="N22" s="68">
        <f t="shared" si="9"/>
        <v>0.7777777777777777</v>
      </c>
      <c r="O22" s="11"/>
      <c r="P22" s="11"/>
    </row>
    <row r="23" spans="1:16" ht="15.75">
      <c r="A23" s="35">
        <v>15</v>
      </c>
      <c r="B23" s="42">
        <f t="shared" si="0"/>
        <v>20</v>
      </c>
      <c r="C23" s="42">
        <f t="shared" si="1"/>
        <v>37</v>
      </c>
      <c r="D23" s="42">
        <f t="shared" si="2"/>
        <v>27</v>
      </c>
      <c r="E23" s="74">
        <f t="shared" si="3"/>
        <v>2.5</v>
      </c>
      <c r="F23" s="41">
        <f t="shared" si="10"/>
        <v>1.9</v>
      </c>
      <c r="H23" s="73"/>
      <c r="I23" s="68">
        <f t="shared" si="4"/>
        <v>0.5</v>
      </c>
      <c r="J23" s="69">
        <f t="shared" si="6"/>
        <v>1.5</v>
      </c>
      <c r="K23" s="69">
        <f t="shared" si="7"/>
        <v>2.25</v>
      </c>
      <c r="L23" s="70"/>
      <c r="M23" s="69">
        <f t="shared" si="8"/>
        <v>2.375</v>
      </c>
      <c r="N23" s="69">
        <f t="shared" si="9"/>
        <v>1.3157894736842106</v>
      </c>
      <c r="O23" s="11"/>
      <c r="P23" s="11"/>
    </row>
    <row r="24" spans="1:16" ht="15.75">
      <c r="A24" s="35">
        <v>16</v>
      </c>
      <c r="B24" s="42">
        <f t="shared" si="0"/>
        <v>31</v>
      </c>
      <c r="C24" s="42">
        <f t="shared" si="1"/>
        <v>33</v>
      </c>
      <c r="D24" s="42">
        <f t="shared" si="2"/>
        <v>24</v>
      </c>
      <c r="E24" s="74">
        <f t="shared" si="3"/>
        <v>1.5</v>
      </c>
      <c r="F24" s="41">
        <f t="shared" si="10"/>
        <v>1.9</v>
      </c>
      <c r="H24" s="73"/>
      <c r="I24" s="68">
        <f t="shared" si="4"/>
        <v>0.2903225806451613</v>
      </c>
      <c r="J24" s="68">
        <f t="shared" si="6"/>
        <v>0.870967741935484</v>
      </c>
      <c r="K24" s="69">
        <f t="shared" si="7"/>
        <v>1.306451612903226</v>
      </c>
      <c r="L24" s="70"/>
      <c r="M24" s="69">
        <f t="shared" si="8"/>
        <v>1.4249999999999998</v>
      </c>
      <c r="N24" s="68">
        <f t="shared" si="9"/>
        <v>0.7894736842105263</v>
      </c>
      <c r="O24" s="11"/>
      <c r="P24" s="11"/>
    </row>
    <row r="25" spans="1:16" ht="15.75">
      <c r="A25" s="35">
        <v>17</v>
      </c>
      <c r="B25" s="42">
        <f t="shared" si="0"/>
        <v>22</v>
      </c>
      <c r="C25" s="42">
        <f t="shared" si="1"/>
        <v>40</v>
      </c>
      <c r="D25" s="42">
        <f t="shared" si="2"/>
        <v>29</v>
      </c>
      <c r="E25" s="74">
        <f t="shared" si="3"/>
        <v>2.5</v>
      </c>
      <c r="F25" s="41">
        <f t="shared" si="10"/>
        <v>1.9</v>
      </c>
      <c r="H25" s="73"/>
      <c r="I25" s="68">
        <f t="shared" si="4"/>
        <v>0.5</v>
      </c>
      <c r="J25" s="69">
        <f>I25*3</f>
        <v>1.5</v>
      </c>
      <c r="K25" s="69">
        <f>0.5*I25*9</f>
        <v>2.25</v>
      </c>
      <c r="L25" s="70"/>
      <c r="M25" s="69">
        <f>1/2*E25*F25</f>
        <v>2.375</v>
      </c>
      <c r="N25" s="69">
        <f>E25/F25</f>
        <v>1.3157894736842106</v>
      </c>
      <c r="O25" s="11"/>
      <c r="P25" s="11"/>
    </row>
    <row r="26" spans="1:16" ht="15.75">
      <c r="A26" s="35">
        <v>18</v>
      </c>
      <c r="B26" s="42">
        <f t="shared" si="0"/>
        <v>33</v>
      </c>
      <c r="C26" s="42">
        <f t="shared" si="1"/>
        <v>36</v>
      </c>
      <c r="D26" s="42">
        <f t="shared" si="2"/>
        <v>26</v>
      </c>
      <c r="E26" s="74">
        <f t="shared" si="3"/>
        <v>1.5</v>
      </c>
      <c r="F26" s="41">
        <f t="shared" si="10"/>
        <v>1.9</v>
      </c>
      <c r="H26" s="73"/>
      <c r="I26" s="68">
        <f t="shared" si="4"/>
        <v>0.30303030303030304</v>
      </c>
      <c r="J26" s="68">
        <f t="shared" si="6"/>
        <v>0.9090909090909092</v>
      </c>
      <c r="K26" s="69">
        <f t="shared" si="7"/>
        <v>1.3636363636363638</v>
      </c>
      <c r="L26" s="70"/>
      <c r="M26" s="69">
        <f aca="true" t="shared" si="11" ref="M26:M39">1/2*E26*F26</f>
        <v>1.4249999999999998</v>
      </c>
      <c r="N26" s="68">
        <f aca="true" t="shared" si="12" ref="N26:N39">E26/F26</f>
        <v>0.7894736842105263</v>
      </c>
      <c r="O26" s="11"/>
      <c r="P26" s="11"/>
    </row>
    <row r="27" spans="1:16" ht="15.75">
      <c r="A27" s="35">
        <v>19</v>
      </c>
      <c r="B27" s="42">
        <f t="shared" si="0"/>
        <v>24</v>
      </c>
      <c r="C27" s="42">
        <f t="shared" si="1"/>
        <v>43</v>
      </c>
      <c r="D27" s="42">
        <f t="shared" si="2"/>
        <v>31</v>
      </c>
      <c r="E27" s="74">
        <f t="shared" si="3"/>
        <v>2.5</v>
      </c>
      <c r="F27" s="41">
        <f t="shared" si="10"/>
        <v>1.9</v>
      </c>
      <c r="H27" s="73"/>
      <c r="I27" s="68">
        <f t="shared" si="4"/>
        <v>0.5</v>
      </c>
      <c r="J27" s="69">
        <f t="shared" si="6"/>
        <v>1.5</v>
      </c>
      <c r="K27" s="69">
        <f t="shared" si="7"/>
        <v>2.25</v>
      </c>
      <c r="L27" s="70"/>
      <c r="M27" s="69">
        <f t="shared" si="11"/>
        <v>2.375</v>
      </c>
      <c r="N27" s="69">
        <f t="shared" si="12"/>
        <v>1.3157894736842106</v>
      </c>
      <c r="O27" s="11"/>
      <c r="P27" s="11"/>
    </row>
    <row r="28" spans="1:16" ht="15.75">
      <c r="A28" s="35">
        <v>20</v>
      </c>
      <c r="B28" s="42">
        <f t="shared" si="0"/>
        <v>35</v>
      </c>
      <c r="C28" s="42">
        <f t="shared" si="1"/>
        <v>39</v>
      </c>
      <c r="D28" s="42">
        <f t="shared" si="2"/>
        <v>28</v>
      </c>
      <c r="E28" s="74">
        <f t="shared" si="3"/>
        <v>1.6</v>
      </c>
      <c r="F28" s="41">
        <f t="shared" si="10"/>
        <v>2</v>
      </c>
      <c r="H28" s="73"/>
      <c r="I28" s="68">
        <f t="shared" si="4"/>
        <v>0.3142857142857143</v>
      </c>
      <c r="J28" s="68">
        <f t="shared" si="6"/>
        <v>0.9428571428571428</v>
      </c>
      <c r="K28" s="69">
        <f t="shared" si="7"/>
        <v>1.4142857142857141</v>
      </c>
      <c r="L28" s="70"/>
      <c r="M28" s="69">
        <f t="shared" si="11"/>
        <v>1.6</v>
      </c>
      <c r="N28" s="68">
        <f t="shared" si="12"/>
        <v>0.8</v>
      </c>
      <c r="O28" s="11"/>
      <c r="P28" s="11"/>
    </row>
    <row r="29" spans="1:16" ht="15.75">
      <c r="A29" s="35">
        <v>21</v>
      </c>
      <c r="B29" s="42">
        <f t="shared" si="0"/>
        <v>26</v>
      </c>
      <c r="C29" s="42">
        <f t="shared" si="1"/>
        <v>46</v>
      </c>
      <c r="D29" s="42">
        <f t="shared" si="2"/>
        <v>33</v>
      </c>
      <c r="E29" s="74">
        <f t="shared" si="3"/>
        <v>2.5</v>
      </c>
      <c r="F29" s="41">
        <f t="shared" si="10"/>
        <v>2</v>
      </c>
      <c r="H29" s="73"/>
      <c r="I29" s="68">
        <f t="shared" si="4"/>
        <v>0.5</v>
      </c>
      <c r="J29" s="69">
        <f t="shared" si="6"/>
        <v>1.5</v>
      </c>
      <c r="K29" s="69">
        <f t="shared" si="7"/>
        <v>2.25</v>
      </c>
      <c r="L29" s="70"/>
      <c r="M29" s="69">
        <f t="shared" si="11"/>
        <v>2.5</v>
      </c>
      <c r="N29" s="69">
        <f t="shared" si="12"/>
        <v>1.25</v>
      </c>
      <c r="O29" s="11"/>
      <c r="P29" s="11"/>
    </row>
    <row r="30" spans="1:16" ht="15.75">
      <c r="A30" s="35">
        <v>22</v>
      </c>
      <c r="B30" s="42">
        <f t="shared" si="0"/>
        <v>37</v>
      </c>
      <c r="C30" s="42">
        <f t="shared" si="1"/>
        <v>41</v>
      </c>
      <c r="D30" s="42">
        <f t="shared" si="2"/>
        <v>30</v>
      </c>
      <c r="E30" s="74">
        <f t="shared" si="3"/>
        <v>1.5</v>
      </c>
      <c r="F30" s="41">
        <f t="shared" si="10"/>
        <v>1.9</v>
      </c>
      <c r="H30" s="73"/>
      <c r="I30" s="68">
        <f t="shared" si="4"/>
        <v>0.2972972972972973</v>
      </c>
      <c r="J30" s="68">
        <f t="shared" si="6"/>
        <v>0.8918918918918919</v>
      </c>
      <c r="K30" s="69">
        <f t="shared" si="7"/>
        <v>1.337837837837838</v>
      </c>
      <c r="L30" s="70"/>
      <c r="M30" s="69">
        <f t="shared" si="11"/>
        <v>1.4249999999999998</v>
      </c>
      <c r="N30" s="68">
        <f t="shared" si="12"/>
        <v>0.7894736842105263</v>
      </c>
      <c r="O30" s="11"/>
      <c r="P30" s="11"/>
    </row>
    <row r="31" spans="1:16" ht="15.75">
      <c r="A31" s="35">
        <v>23</v>
      </c>
      <c r="B31" s="42">
        <f t="shared" si="0"/>
        <v>28</v>
      </c>
      <c r="C31" s="42">
        <f t="shared" si="1"/>
        <v>48</v>
      </c>
      <c r="D31" s="42">
        <f t="shared" si="2"/>
        <v>35</v>
      </c>
      <c r="E31" s="74">
        <f t="shared" si="3"/>
        <v>2.3</v>
      </c>
      <c r="F31" s="41">
        <f t="shared" si="10"/>
        <v>1.8</v>
      </c>
      <c r="H31" s="73"/>
      <c r="I31" s="68">
        <f t="shared" si="4"/>
        <v>0.4642857142857143</v>
      </c>
      <c r="J31" s="69">
        <f t="shared" si="6"/>
        <v>1.3928571428571428</v>
      </c>
      <c r="K31" s="69">
        <f t="shared" si="7"/>
        <v>2.0892857142857144</v>
      </c>
      <c r="L31" s="70"/>
      <c r="M31" s="69">
        <f t="shared" si="11"/>
        <v>2.07</v>
      </c>
      <c r="N31" s="69">
        <f t="shared" si="12"/>
        <v>1.2777777777777777</v>
      </c>
      <c r="O31" s="11"/>
      <c r="P31" s="11"/>
    </row>
    <row r="32" spans="1:16" ht="15.75">
      <c r="A32" s="35">
        <v>24</v>
      </c>
      <c r="B32" s="42">
        <f t="shared" si="0"/>
        <v>39</v>
      </c>
      <c r="C32" s="42">
        <f t="shared" si="1"/>
        <v>44</v>
      </c>
      <c r="D32" s="42">
        <f t="shared" si="2"/>
        <v>32</v>
      </c>
      <c r="E32" s="74">
        <f t="shared" si="3"/>
        <v>1.5</v>
      </c>
      <c r="F32" s="41">
        <f t="shared" si="10"/>
        <v>1.8</v>
      </c>
      <c r="H32" s="73"/>
      <c r="I32" s="68">
        <f t="shared" si="4"/>
        <v>0.3076923076923077</v>
      </c>
      <c r="J32" s="68">
        <f t="shared" si="6"/>
        <v>0.9230769230769231</v>
      </c>
      <c r="K32" s="69">
        <f t="shared" si="7"/>
        <v>1.3846153846153846</v>
      </c>
      <c r="L32" s="70"/>
      <c r="M32" s="69">
        <f t="shared" si="11"/>
        <v>1.35</v>
      </c>
      <c r="N32" s="68">
        <f t="shared" si="12"/>
        <v>0.8333333333333333</v>
      </c>
      <c r="O32" s="11"/>
      <c r="P32" s="11"/>
    </row>
    <row r="33" spans="1:16" ht="15.75">
      <c r="A33" s="35">
        <v>25</v>
      </c>
      <c r="B33" s="42">
        <f t="shared" si="0"/>
        <v>30</v>
      </c>
      <c r="C33" s="42">
        <f t="shared" si="1"/>
        <v>51</v>
      </c>
      <c r="D33" s="42">
        <f t="shared" si="2"/>
        <v>37</v>
      </c>
      <c r="E33" s="74">
        <f t="shared" si="3"/>
        <v>2.3</v>
      </c>
      <c r="F33" s="41">
        <f t="shared" si="10"/>
        <v>1.9</v>
      </c>
      <c r="H33" s="73"/>
      <c r="I33" s="68">
        <f t="shared" si="4"/>
        <v>0.4666666666666667</v>
      </c>
      <c r="J33" s="69">
        <f t="shared" si="6"/>
        <v>1.4</v>
      </c>
      <c r="K33" s="69">
        <f t="shared" si="7"/>
        <v>2.1</v>
      </c>
      <c r="L33" s="70"/>
      <c r="M33" s="69">
        <f t="shared" si="11"/>
        <v>2.1849999999999996</v>
      </c>
      <c r="N33" s="69">
        <f t="shared" si="12"/>
        <v>1.2105263157894737</v>
      </c>
      <c r="O33" s="11"/>
      <c r="P33" s="11"/>
    </row>
    <row r="34" spans="1:16" ht="15.75">
      <c r="A34" s="35">
        <v>26</v>
      </c>
      <c r="B34" s="42">
        <f t="shared" si="0"/>
        <v>41</v>
      </c>
      <c r="C34" s="42">
        <f t="shared" si="1"/>
        <v>47</v>
      </c>
      <c r="D34" s="42">
        <f t="shared" si="2"/>
        <v>34</v>
      </c>
      <c r="E34" s="74">
        <f t="shared" si="3"/>
        <v>1.6</v>
      </c>
      <c r="F34" s="41">
        <f t="shared" si="10"/>
        <v>1.9</v>
      </c>
      <c r="H34" s="73"/>
      <c r="I34" s="68">
        <f t="shared" si="4"/>
        <v>0.3170731707317073</v>
      </c>
      <c r="J34" s="69">
        <f t="shared" si="6"/>
        <v>0.9512195121951219</v>
      </c>
      <c r="K34" s="69">
        <f t="shared" si="7"/>
        <v>1.4268292682926829</v>
      </c>
      <c r="L34" s="70"/>
      <c r="M34" s="69">
        <f t="shared" si="11"/>
        <v>1.52</v>
      </c>
      <c r="N34" s="68">
        <f t="shared" si="12"/>
        <v>0.8421052631578948</v>
      </c>
      <c r="O34" s="11"/>
      <c r="P34" s="11"/>
    </row>
    <row r="35" spans="1:16" ht="15.75">
      <c r="A35" s="35">
        <v>27</v>
      </c>
      <c r="B35" s="42">
        <f t="shared" si="0"/>
        <v>32</v>
      </c>
      <c r="C35" s="42">
        <f t="shared" si="1"/>
        <v>54</v>
      </c>
      <c r="D35" s="42">
        <f t="shared" si="2"/>
        <v>39</v>
      </c>
      <c r="E35" s="74">
        <f t="shared" si="3"/>
        <v>2.3</v>
      </c>
      <c r="F35" s="41">
        <f aca="true" t="shared" si="13" ref="F35:F53">ROUND(E35/(D35/B35),1)</f>
        <v>1.9</v>
      </c>
      <c r="H35" s="73"/>
      <c r="I35" s="68">
        <f t="shared" si="4"/>
        <v>0.46875</v>
      </c>
      <c r="J35" s="69">
        <f t="shared" si="6"/>
        <v>1.40625</v>
      </c>
      <c r="K35" s="69">
        <f t="shared" si="7"/>
        <v>2.109375</v>
      </c>
      <c r="L35" s="70"/>
      <c r="M35" s="69">
        <f t="shared" si="11"/>
        <v>2.1849999999999996</v>
      </c>
      <c r="N35" s="69">
        <f t="shared" si="12"/>
        <v>1.2105263157894737</v>
      </c>
      <c r="O35" s="11"/>
      <c r="P35" s="11"/>
    </row>
    <row r="36" spans="1:16" ht="15.75">
      <c r="A36" s="35">
        <v>28</v>
      </c>
      <c r="B36" s="42">
        <f t="shared" si="0"/>
        <v>43</v>
      </c>
      <c r="C36" s="42">
        <f t="shared" si="1"/>
        <v>50</v>
      </c>
      <c r="D36" s="42">
        <f t="shared" si="2"/>
        <v>36</v>
      </c>
      <c r="E36" s="74">
        <f t="shared" si="3"/>
        <v>1.6</v>
      </c>
      <c r="F36" s="41">
        <f t="shared" si="13"/>
        <v>1.9</v>
      </c>
      <c r="H36" s="73"/>
      <c r="I36" s="68">
        <f t="shared" si="4"/>
        <v>0.32558139534883723</v>
      </c>
      <c r="J36" s="69">
        <f t="shared" si="6"/>
        <v>0.9767441860465117</v>
      </c>
      <c r="K36" s="69">
        <f t="shared" si="7"/>
        <v>1.4651162790697676</v>
      </c>
      <c r="L36" s="70"/>
      <c r="M36" s="69">
        <f t="shared" si="11"/>
        <v>1.52</v>
      </c>
      <c r="N36" s="68">
        <f t="shared" si="12"/>
        <v>0.8421052631578948</v>
      </c>
      <c r="O36" s="11"/>
      <c r="P36" s="11"/>
    </row>
    <row r="37" spans="1:16" ht="15.75">
      <c r="A37" s="35">
        <v>29</v>
      </c>
      <c r="B37" s="42">
        <f t="shared" si="0"/>
        <v>34</v>
      </c>
      <c r="C37" s="42">
        <f t="shared" si="1"/>
        <v>57</v>
      </c>
      <c r="D37" s="42">
        <f t="shared" si="2"/>
        <v>41</v>
      </c>
      <c r="E37" s="74">
        <f t="shared" si="3"/>
        <v>2.4</v>
      </c>
      <c r="F37" s="41">
        <f t="shared" si="13"/>
        <v>2</v>
      </c>
      <c r="H37" s="73"/>
      <c r="I37" s="68">
        <f t="shared" si="4"/>
        <v>0.47058823529411764</v>
      </c>
      <c r="J37" s="69">
        <f t="shared" si="6"/>
        <v>1.4117647058823528</v>
      </c>
      <c r="K37" s="69">
        <f t="shared" si="7"/>
        <v>2.1176470588235294</v>
      </c>
      <c r="L37" s="70"/>
      <c r="M37" s="69">
        <f t="shared" si="11"/>
        <v>2.4</v>
      </c>
      <c r="N37" s="69">
        <f t="shared" si="12"/>
        <v>1.2</v>
      </c>
      <c r="O37" s="11"/>
      <c r="P37" s="11"/>
    </row>
    <row r="38" spans="1:16" ht="15.75">
      <c r="A38" s="35">
        <v>30</v>
      </c>
      <c r="B38" s="42">
        <f t="shared" si="0"/>
        <v>45</v>
      </c>
      <c r="C38" s="42">
        <f t="shared" si="1"/>
        <v>52</v>
      </c>
      <c r="D38" s="42">
        <f t="shared" si="2"/>
        <v>38</v>
      </c>
      <c r="E38" s="74">
        <f t="shared" si="3"/>
        <v>1.6</v>
      </c>
      <c r="F38" s="41">
        <f t="shared" si="13"/>
        <v>1.9</v>
      </c>
      <c r="H38" s="73"/>
      <c r="I38" s="68">
        <f t="shared" si="4"/>
        <v>0.3111111111111111</v>
      </c>
      <c r="J38" s="68">
        <f>I38*3</f>
        <v>0.9333333333333333</v>
      </c>
      <c r="K38" s="69">
        <f t="shared" si="7"/>
        <v>1.4</v>
      </c>
      <c r="L38" s="70"/>
      <c r="M38" s="69">
        <f t="shared" si="11"/>
        <v>1.52</v>
      </c>
      <c r="N38" s="68">
        <f t="shared" si="12"/>
        <v>0.8421052631578948</v>
      </c>
      <c r="O38" s="11"/>
      <c r="P38" s="11"/>
    </row>
    <row r="39" spans="1:16" ht="15.75">
      <c r="A39" s="35">
        <v>31</v>
      </c>
      <c r="B39" s="42">
        <f t="shared" si="0"/>
        <v>36</v>
      </c>
      <c r="C39" s="42">
        <f t="shared" si="1"/>
        <v>59</v>
      </c>
      <c r="D39" s="42">
        <f t="shared" si="2"/>
        <v>43</v>
      </c>
      <c r="E39" s="74">
        <f t="shared" si="3"/>
        <v>2.2</v>
      </c>
      <c r="F39" s="41">
        <f t="shared" si="13"/>
        <v>1.8</v>
      </c>
      <c r="H39" s="73"/>
      <c r="I39" s="68">
        <f t="shared" si="4"/>
        <v>0.4444444444444444</v>
      </c>
      <c r="J39" s="69">
        <f t="shared" si="6"/>
        <v>1.3333333333333333</v>
      </c>
      <c r="K39" s="69">
        <f t="shared" si="7"/>
        <v>2</v>
      </c>
      <c r="L39" s="70"/>
      <c r="M39" s="69">
        <f t="shared" si="11"/>
        <v>1.9800000000000002</v>
      </c>
      <c r="N39" s="69">
        <f t="shared" si="12"/>
        <v>1.2222222222222223</v>
      </c>
      <c r="O39" s="11"/>
      <c r="P39" s="11"/>
    </row>
    <row r="40" spans="1:16" ht="15.75">
      <c r="A40" s="35">
        <v>32</v>
      </c>
      <c r="B40" s="42">
        <f t="shared" si="0"/>
        <v>47</v>
      </c>
      <c r="C40" s="42">
        <f t="shared" si="1"/>
        <v>55</v>
      </c>
      <c r="D40" s="42">
        <f t="shared" si="2"/>
        <v>40</v>
      </c>
      <c r="E40" s="74">
        <f t="shared" si="3"/>
        <v>1.6</v>
      </c>
      <c r="F40" s="41">
        <f t="shared" si="13"/>
        <v>1.9</v>
      </c>
      <c r="H40" s="73"/>
      <c r="I40" s="68">
        <f t="shared" si="4"/>
        <v>0.3191489361702128</v>
      </c>
      <c r="J40" s="69">
        <f t="shared" si="6"/>
        <v>0.9574468085106383</v>
      </c>
      <c r="K40" s="69">
        <f>0.5*I40*9</f>
        <v>1.4361702127659575</v>
      </c>
      <c r="L40" s="70"/>
      <c r="M40" s="69">
        <f>1/2*E40*F40</f>
        <v>1.52</v>
      </c>
      <c r="N40" s="68">
        <f>E40/F40</f>
        <v>0.8421052631578948</v>
      </c>
      <c r="O40" s="11"/>
      <c r="P40" s="11"/>
    </row>
    <row r="41" spans="1:16" ht="15.75">
      <c r="A41" s="35">
        <v>33</v>
      </c>
      <c r="B41" s="42">
        <f t="shared" si="0"/>
        <v>38</v>
      </c>
      <c r="C41" s="42">
        <f t="shared" si="1"/>
        <v>62</v>
      </c>
      <c r="D41" s="42">
        <f t="shared" si="2"/>
        <v>45</v>
      </c>
      <c r="E41" s="74">
        <f t="shared" si="3"/>
        <v>2.2</v>
      </c>
      <c r="F41" s="41">
        <f t="shared" si="13"/>
        <v>1.9</v>
      </c>
      <c r="H41" s="73"/>
      <c r="I41" s="68">
        <f t="shared" si="4"/>
        <v>0.4473684210526316</v>
      </c>
      <c r="J41" s="69">
        <f t="shared" si="6"/>
        <v>1.3421052631578947</v>
      </c>
      <c r="K41" s="69">
        <f t="shared" si="7"/>
        <v>2.013157894736842</v>
      </c>
      <c r="L41" s="70"/>
      <c r="M41" s="69">
        <f aca="true" t="shared" si="14" ref="M41:M53">1/2*E41*F41</f>
        <v>2.09</v>
      </c>
      <c r="N41" s="69">
        <f aca="true" t="shared" si="15" ref="N41:N53">E41/F41</f>
        <v>1.1578947368421053</v>
      </c>
      <c r="O41" s="11"/>
      <c r="P41" s="11"/>
    </row>
    <row r="42" spans="1:16" ht="15.75">
      <c r="A42" s="35">
        <v>34</v>
      </c>
      <c r="B42" s="42">
        <f t="shared" si="0"/>
        <v>49</v>
      </c>
      <c r="C42" s="42">
        <f t="shared" si="1"/>
        <v>58</v>
      </c>
      <c r="D42" s="42">
        <f t="shared" si="2"/>
        <v>42</v>
      </c>
      <c r="E42" s="74">
        <f t="shared" si="3"/>
        <v>1.6</v>
      </c>
      <c r="F42" s="41">
        <f t="shared" si="13"/>
        <v>1.9</v>
      </c>
      <c r="H42" s="73"/>
      <c r="I42" s="68">
        <f t="shared" si="4"/>
        <v>0.32653061224489793</v>
      </c>
      <c r="J42" s="69">
        <f t="shared" si="6"/>
        <v>0.9795918367346939</v>
      </c>
      <c r="K42" s="69">
        <f t="shared" si="7"/>
        <v>1.4693877551020407</v>
      </c>
      <c r="L42" s="70"/>
      <c r="M42" s="69">
        <f t="shared" si="14"/>
        <v>1.52</v>
      </c>
      <c r="N42" s="68">
        <f t="shared" si="15"/>
        <v>0.8421052631578948</v>
      </c>
      <c r="O42" s="11"/>
      <c r="P42" s="11"/>
    </row>
    <row r="43" spans="1:16" ht="15.75">
      <c r="A43" s="35">
        <v>35</v>
      </c>
      <c r="B43" s="42">
        <f t="shared" si="0"/>
        <v>40</v>
      </c>
      <c r="C43" s="42">
        <f t="shared" si="1"/>
        <v>65</v>
      </c>
      <c r="D43" s="42">
        <f t="shared" si="2"/>
        <v>47</v>
      </c>
      <c r="E43" s="74">
        <f t="shared" si="3"/>
        <v>2.3</v>
      </c>
      <c r="F43" s="41">
        <f t="shared" si="13"/>
        <v>2</v>
      </c>
      <c r="H43" s="73"/>
      <c r="I43" s="68">
        <f t="shared" si="4"/>
        <v>0.45</v>
      </c>
      <c r="J43" s="69">
        <f t="shared" si="6"/>
        <v>1.35</v>
      </c>
      <c r="K43" s="69">
        <f t="shared" si="7"/>
        <v>2.025</v>
      </c>
      <c r="L43" s="70"/>
      <c r="M43" s="69">
        <f t="shared" si="14"/>
        <v>2.3</v>
      </c>
      <c r="N43" s="69">
        <f t="shared" si="15"/>
        <v>1.15</v>
      </c>
      <c r="O43" s="11"/>
      <c r="P43" s="11"/>
    </row>
    <row r="44" spans="1:16" ht="15.75">
      <c r="A44" s="35">
        <v>36</v>
      </c>
      <c r="B44" s="42">
        <f t="shared" si="0"/>
        <v>51</v>
      </c>
      <c r="C44" s="42">
        <f t="shared" si="1"/>
        <v>61</v>
      </c>
      <c r="D44" s="42">
        <f t="shared" si="2"/>
        <v>44</v>
      </c>
      <c r="E44" s="74">
        <f t="shared" si="3"/>
        <v>1.7</v>
      </c>
      <c r="F44" s="41">
        <f t="shared" si="13"/>
        <v>2</v>
      </c>
      <c r="H44" s="73"/>
      <c r="I44" s="68">
        <f t="shared" si="4"/>
        <v>0.3333333333333333</v>
      </c>
      <c r="J44" s="69">
        <f t="shared" si="6"/>
        <v>1</v>
      </c>
      <c r="K44" s="69">
        <f t="shared" si="7"/>
        <v>1.5</v>
      </c>
      <c r="L44" s="70"/>
      <c r="M44" s="69">
        <f t="shared" si="14"/>
        <v>1.7</v>
      </c>
      <c r="N44" s="68">
        <f t="shared" si="15"/>
        <v>0.85</v>
      </c>
      <c r="O44" s="11"/>
      <c r="P44" s="11"/>
    </row>
    <row r="45" spans="1:16" ht="15.75">
      <c r="A45" s="35">
        <v>37</v>
      </c>
      <c r="B45" s="42">
        <f t="shared" si="0"/>
        <v>42</v>
      </c>
      <c r="C45" s="42">
        <f t="shared" si="1"/>
        <v>68</v>
      </c>
      <c r="D45" s="42">
        <f t="shared" si="2"/>
        <v>49</v>
      </c>
      <c r="E45" s="74">
        <f t="shared" si="3"/>
        <v>2.3</v>
      </c>
      <c r="F45" s="41">
        <f t="shared" si="13"/>
        <v>2</v>
      </c>
      <c r="H45" s="73"/>
      <c r="I45" s="68">
        <f t="shared" si="4"/>
        <v>0.4523809523809524</v>
      </c>
      <c r="J45" s="69">
        <f t="shared" si="6"/>
        <v>1.3571428571428572</v>
      </c>
      <c r="K45" s="69">
        <f t="shared" si="7"/>
        <v>2.0357142857142856</v>
      </c>
      <c r="L45" s="70"/>
      <c r="M45" s="69">
        <f t="shared" si="14"/>
        <v>2.3</v>
      </c>
      <c r="N45" s="69">
        <f t="shared" si="15"/>
        <v>1.15</v>
      </c>
      <c r="O45" s="11"/>
      <c r="P45" s="11"/>
    </row>
    <row r="46" spans="1:16" ht="15.75">
      <c r="A46" s="35">
        <v>38</v>
      </c>
      <c r="B46" s="42">
        <f t="shared" si="0"/>
        <v>53</v>
      </c>
      <c r="C46" s="42">
        <f t="shared" si="1"/>
        <v>63</v>
      </c>
      <c r="D46" s="42">
        <f t="shared" si="2"/>
        <v>46</v>
      </c>
      <c r="E46" s="74">
        <f t="shared" si="3"/>
        <v>1.6</v>
      </c>
      <c r="F46" s="41">
        <f t="shared" si="13"/>
        <v>1.8</v>
      </c>
      <c r="H46" s="73"/>
      <c r="I46" s="68">
        <f t="shared" si="4"/>
        <v>0.32075471698113206</v>
      </c>
      <c r="J46" s="69">
        <f t="shared" si="6"/>
        <v>0.9622641509433962</v>
      </c>
      <c r="K46" s="69">
        <f t="shared" si="7"/>
        <v>1.4433962264150944</v>
      </c>
      <c r="L46" s="70"/>
      <c r="M46" s="69">
        <f t="shared" si="14"/>
        <v>1.4400000000000002</v>
      </c>
      <c r="N46" s="69">
        <f t="shared" si="15"/>
        <v>0.888888888888889</v>
      </c>
      <c r="O46" s="11"/>
      <c r="P46" s="11"/>
    </row>
    <row r="47" spans="1:16" ht="15.75">
      <c r="A47" s="35">
        <v>39</v>
      </c>
      <c r="B47" s="42">
        <f t="shared" si="0"/>
        <v>44</v>
      </c>
      <c r="C47" s="42">
        <f t="shared" si="1"/>
        <v>70</v>
      </c>
      <c r="D47" s="42">
        <f t="shared" si="2"/>
        <v>51</v>
      </c>
      <c r="E47" s="74">
        <f t="shared" si="3"/>
        <v>2.2</v>
      </c>
      <c r="F47" s="41">
        <f t="shared" si="13"/>
        <v>1.9</v>
      </c>
      <c r="H47" s="73"/>
      <c r="I47" s="68">
        <f t="shared" si="4"/>
        <v>0.4318181818181818</v>
      </c>
      <c r="J47" s="69">
        <f t="shared" si="6"/>
        <v>1.2954545454545454</v>
      </c>
      <c r="K47" s="69">
        <f t="shared" si="7"/>
        <v>1.9431818181818181</v>
      </c>
      <c r="L47" s="70"/>
      <c r="M47" s="69">
        <f t="shared" si="14"/>
        <v>2.09</v>
      </c>
      <c r="N47" s="69">
        <f t="shared" si="15"/>
        <v>1.1578947368421053</v>
      </c>
      <c r="O47" s="11"/>
      <c r="P47" s="11"/>
    </row>
    <row r="48" spans="1:16" ht="15.75">
      <c r="A48" s="35">
        <v>40</v>
      </c>
      <c r="B48" s="42">
        <f t="shared" si="0"/>
        <v>55</v>
      </c>
      <c r="C48" s="42">
        <f t="shared" si="1"/>
        <v>66</v>
      </c>
      <c r="D48" s="42">
        <f t="shared" si="2"/>
        <v>48</v>
      </c>
      <c r="E48" s="74">
        <f t="shared" si="3"/>
        <v>1.6</v>
      </c>
      <c r="F48" s="41">
        <f t="shared" si="13"/>
        <v>1.8</v>
      </c>
      <c r="H48" s="73"/>
      <c r="I48" s="68">
        <f t="shared" si="4"/>
        <v>0.32727272727272727</v>
      </c>
      <c r="J48" s="69">
        <f t="shared" si="6"/>
        <v>0.9818181818181818</v>
      </c>
      <c r="K48" s="69">
        <f t="shared" si="7"/>
        <v>1.4727272727272727</v>
      </c>
      <c r="L48" s="70"/>
      <c r="M48" s="69">
        <f t="shared" si="14"/>
        <v>1.4400000000000002</v>
      </c>
      <c r="N48" s="68">
        <f t="shared" si="15"/>
        <v>0.888888888888889</v>
      </c>
      <c r="O48" s="11"/>
      <c r="P48" s="11"/>
    </row>
    <row r="49" spans="1:16" ht="15.75">
      <c r="A49" s="35">
        <v>41</v>
      </c>
      <c r="B49" s="42">
        <f t="shared" si="0"/>
        <v>46</v>
      </c>
      <c r="C49" s="42">
        <f t="shared" si="1"/>
        <v>73</v>
      </c>
      <c r="D49" s="42">
        <f t="shared" si="2"/>
        <v>53</v>
      </c>
      <c r="E49" s="74">
        <f t="shared" si="3"/>
        <v>2.2</v>
      </c>
      <c r="F49" s="41">
        <f t="shared" si="13"/>
        <v>1.9</v>
      </c>
      <c r="H49" s="73"/>
      <c r="I49" s="68">
        <f t="shared" si="4"/>
        <v>0.43478260869565216</v>
      </c>
      <c r="J49" s="69">
        <f t="shared" si="6"/>
        <v>1.3043478260869565</v>
      </c>
      <c r="K49" s="69">
        <f t="shared" si="7"/>
        <v>1.9565217391304348</v>
      </c>
      <c r="L49" s="70"/>
      <c r="M49" s="69">
        <f t="shared" si="14"/>
        <v>2.09</v>
      </c>
      <c r="N49" s="69">
        <f t="shared" si="15"/>
        <v>1.1578947368421053</v>
      </c>
      <c r="O49" s="11"/>
      <c r="P49" s="11"/>
    </row>
    <row r="50" spans="1:16" ht="15.75">
      <c r="A50" s="35">
        <v>42</v>
      </c>
      <c r="B50" s="42">
        <f t="shared" si="0"/>
        <v>57</v>
      </c>
      <c r="C50" s="42">
        <f t="shared" si="1"/>
        <v>69</v>
      </c>
      <c r="D50" s="42">
        <f t="shared" si="2"/>
        <v>50</v>
      </c>
      <c r="E50" s="74">
        <f t="shared" si="3"/>
        <v>1.7</v>
      </c>
      <c r="F50" s="41">
        <f t="shared" si="13"/>
        <v>1.9</v>
      </c>
      <c r="H50" s="73"/>
      <c r="I50" s="68">
        <f t="shared" si="4"/>
        <v>0.3333333333333333</v>
      </c>
      <c r="J50" s="69">
        <f t="shared" si="6"/>
        <v>1</v>
      </c>
      <c r="K50" s="69">
        <f t="shared" si="7"/>
        <v>1.5</v>
      </c>
      <c r="L50" s="70"/>
      <c r="M50" s="69">
        <f t="shared" si="14"/>
        <v>1.615</v>
      </c>
      <c r="N50" s="68">
        <f t="shared" si="15"/>
        <v>0.8947368421052632</v>
      </c>
      <c r="O50" s="11"/>
      <c r="P50" s="11"/>
    </row>
    <row r="51" spans="1:16" ht="15.75">
      <c r="A51" s="35">
        <v>43</v>
      </c>
      <c r="B51" s="42">
        <f t="shared" si="0"/>
        <v>48</v>
      </c>
      <c r="C51" s="42">
        <f t="shared" si="1"/>
        <v>76</v>
      </c>
      <c r="D51" s="42">
        <f t="shared" si="2"/>
        <v>55</v>
      </c>
      <c r="E51" s="74">
        <f t="shared" si="3"/>
        <v>2.2</v>
      </c>
      <c r="F51" s="41">
        <f t="shared" si="13"/>
        <v>1.9</v>
      </c>
      <c r="H51" s="73"/>
      <c r="I51" s="68">
        <f t="shared" si="4"/>
        <v>0.4375</v>
      </c>
      <c r="J51" s="69">
        <f>I51*3</f>
        <v>1.3125</v>
      </c>
      <c r="K51" s="69">
        <f t="shared" si="7"/>
        <v>1.96875</v>
      </c>
      <c r="L51" s="70"/>
      <c r="M51" s="69">
        <f t="shared" si="14"/>
        <v>2.09</v>
      </c>
      <c r="N51" s="69">
        <f t="shared" si="15"/>
        <v>1.1578947368421053</v>
      </c>
      <c r="O51" s="11"/>
      <c r="P51" s="11"/>
    </row>
    <row r="52" spans="1:16" ht="15.75">
      <c r="A52" s="35">
        <v>44</v>
      </c>
      <c r="B52" s="42">
        <f t="shared" si="0"/>
        <v>59</v>
      </c>
      <c r="C52" s="42">
        <f t="shared" si="1"/>
        <v>72</v>
      </c>
      <c r="D52" s="42">
        <f t="shared" si="2"/>
        <v>52</v>
      </c>
      <c r="E52" s="74">
        <f t="shared" si="3"/>
        <v>1.7</v>
      </c>
      <c r="F52" s="41">
        <f t="shared" si="13"/>
        <v>1.9</v>
      </c>
      <c r="H52" s="73"/>
      <c r="I52" s="68">
        <f t="shared" si="4"/>
        <v>0.3389830508474576</v>
      </c>
      <c r="J52" s="69">
        <f t="shared" si="6"/>
        <v>1.0169491525423728</v>
      </c>
      <c r="K52" s="69">
        <f t="shared" si="7"/>
        <v>1.5254237288135593</v>
      </c>
      <c r="L52" s="70"/>
      <c r="M52" s="69">
        <f t="shared" si="14"/>
        <v>1.615</v>
      </c>
      <c r="N52" s="68">
        <f t="shared" si="15"/>
        <v>0.8947368421052632</v>
      </c>
      <c r="O52" s="11"/>
      <c r="P52" s="11"/>
    </row>
    <row r="53" spans="1:16" ht="15.75">
      <c r="A53" s="35">
        <v>45</v>
      </c>
      <c r="B53" s="42">
        <f t="shared" si="0"/>
        <v>50</v>
      </c>
      <c r="C53" s="42">
        <f t="shared" si="1"/>
        <v>79</v>
      </c>
      <c r="D53" s="42">
        <f t="shared" si="2"/>
        <v>57</v>
      </c>
      <c r="E53" s="74">
        <f t="shared" si="3"/>
        <v>2.2</v>
      </c>
      <c r="F53" s="41">
        <f t="shared" si="13"/>
        <v>1.9</v>
      </c>
      <c r="H53" s="73"/>
      <c r="I53" s="68">
        <f t="shared" si="4"/>
        <v>0.44</v>
      </c>
      <c r="J53" s="69">
        <f t="shared" si="6"/>
        <v>1.32</v>
      </c>
      <c r="K53" s="69">
        <f t="shared" si="7"/>
        <v>1.98</v>
      </c>
      <c r="L53" s="70"/>
      <c r="M53" s="69">
        <f t="shared" si="14"/>
        <v>2.09</v>
      </c>
      <c r="N53" s="69">
        <f t="shared" si="15"/>
        <v>1.1578947368421053</v>
      </c>
      <c r="O53" s="11"/>
      <c r="P53" s="11"/>
    </row>
    <row r="54" spans="1:16" ht="15.75">
      <c r="A54" s="36"/>
      <c r="B54" s="47"/>
      <c r="C54" s="47"/>
      <c r="D54" s="47"/>
      <c r="E54" s="11"/>
      <c r="F54" s="48"/>
      <c r="G54" s="49"/>
      <c r="I54" s="49"/>
      <c r="J54" s="50"/>
      <c r="K54" s="49"/>
      <c r="L54" s="49"/>
      <c r="M54" s="51"/>
      <c r="N54" s="47"/>
      <c r="O54" s="11"/>
      <c r="P54" s="11"/>
    </row>
    <row r="55" spans="1:16" ht="15.75">
      <c r="A55" s="36"/>
      <c r="B55" s="47"/>
      <c r="C55" s="47"/>
      <c r="D55" s="47"/>
      <c r="E55" s="11"/>
      <c r="F55" s="48"/>
      <c r="G55" s="49"/>
      <c r="I55" s="49"/>
      <c r="J55" s="50"/>
      <c r="K55" s="49"/>
      <c r="L55" s="49"/>
      <c r="M55" s="51"/>
      <c r="N55" s="47"/>
      <c r="O55" s="11"/>
      <c r="P55" s="11"/>
    </row>
    <row r="56" spans="15:16" ht="15.75">
      <c r="O56" s="11"/>
      <c r="P56" s="11"/>
    </row>
    <row r="57" spans="15:16" ht="15.75">
      <c r="O57" s="11"/>
      <c r="P57" s="11"/>
    </row>
    <row r="58" spans="15:16" ht="15.75">
      <c r="O58" s="11"/>
      <c r="P58" s="11"/>
    </row>
    <row r="59" spans="15:16" ht="15.75">
      <c r="O59" s="11"/>
      <c r="P59" s="11"/>
    </row>
    <row r="60" spans="15:16" ht="15.75">
      <c r="O60" s="11"/>
      <c r="P60" s="11"/>
    </row>
    <row r="61" spans="15:16" ht="15.75">
      <c r="O61" s="11"/>
      <c r="P61" s="11"/>
    </row>
    <row r="62" spans="15:16" ht="15.75">
      <c r="O62" s="11"/>
      <c r="P62" s="11"/>
    </row>
    <row r="63" spans="15:16" ht="15.75">
      <c r="O63" s="11"/>
      <c r="P63" s="11"/>
    </row>
    <row r="64" spans="15:16" ht="15.75">
      <c r="O64" s="11"/>
      <c r="P64" s="11"/>
    </row>
    <row r="65" spans="15:16" ht="15.75">
      <c r="O65" s="11"/>
      <c r="P65" s="11"/>
    </row>
    <row r="66" spans="15:16" ht="15.75">
      <c r="O66" s="11"/>
      <c r="P66" s="11"/>
    </row>
    <row r="67" spans="15:16" ht="15.75">
      <c r="O67" s="11"/>
      <c r="P67" s="11"/>
    </row>
    <row r="68" spans="15:16" ht="15.75">
      <c r="O68" s="11"/>
      <c r="P68" s="11"/>
    </row>
    <row r="69" spans="15:16" ht="15.75">
      <c r="O69" s="11"/>
      <c r="P69" s="11"/>
    </row>
    <row r="70" spans="15:16" ht="15.75">
      <c r="O70" s="11"/>
      <c r="P70" s="11"/>
    </row>
    <row r="71" spans="15:16" ht="15.75">
      <c r="O71" s="11"/>
      <c r="P71" s="11"/>
    </row>
    <row r="72" spans="15:16" ht="15.75">
      <c r="O72" s="11"/>
      <c r="P72" s="11"/>
    </row>
    <row r="73" spans="15:16" ht="15.75">
      <c r="O73" s="11"/>
      <c r="P73" s="11"/>
    </row>
    <row r="74" spans="15:16" ht="15.75">
      <c r="O74" s="11"/>
      <c r="P74" s="11"/>
    </row>
    <row r="75" spans="15:16" ht="15.75">
      <c r="O75" s="11"/>
      <c r="P75" s="11"/>
    </row>
    <row r="76" spans="15:16" ht="15.75">
      <c r="O76" s="11"/>
      <c r="P76" s="11"/>
    </row>
    <row r="77" spans="15:16" ht="15.75">
      <c r="O77" s="11"/>
      <c r="P77" s="11"/>
    </row>
    <row r="78" spans="15:16" ht="15.75">
      <c r="O78" s="11"/>
      <c r="P78" s="11"/>
    </row>
    <row r="79" spans="15:16" ht="15.75">
      <c r="O79" s="11"/>
      <c r="P79" s="11"/>
    </row>
    <row r="80" spans="15:16" ht="15.75">
      <c r="O80" s="11"/>
      <c r="P80" s="11"/>
    </row>
    <row r="81" spans="15:16" ht="15.75">
      <c r="O81" s="11"/>
      <c r="P81" s="11"/>
    </row>
    <row r="82" spans="15:16" ht="15.75">
      <c r="O82" s="11"/>
      <c r="P82" s="11"/>
    </row>
    <row r="83" spans="15:16" ht="15.75">
      <c r="O83" s="11"/>
      <c r="P83" s="11"/>
    </row>
    <row r="84" spans="15:16" ht="15.75">
      <c r="O84" s="11"/>
      <c r="P84" s="11"/>
    </row>
    <row r="85" spans="15:16" ht="15.75">
      <c r="O85" s="11"/>
      <c r="P85" s="11"/>
    </row>
    <row r="86" spans="15:16" ht="15.75">
      <c r="O86" s="11"/>
      <c r="P86" s="11"/>
    </row>
    <row r="87" spans="15:16" ht="15.75">
      <c r="O87" s="11"/>
      <c r="P87" s="11"/>
    </row>
  </sheetData>
  <mergeCells count="1">
    <mergeCell ref="G4:H4"/>
  </mergeCells>
  <printOptions/>
  <pageMargins left="0.75" right="0.75" top="0.66" bottom="0.69" header="0.5" footer="0.5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Tijmensen</cp:lastModifiedBy>
  <cp:lastPrinted>2006-11-22T23:34:58Z</cp:lastPrinted>
  <dcterms:created xsi:type="dcterms:W3CDTF">1999-05-04T17:29:24Z</dcterms:created>
  <dcterms:modified xsi:type="dcterms:W3CDTF">2011-01-18T10:11:31Z</dcterms:modified>
  <cp:category/>
  <cp:version/>
  <cp:contentType/>
  <cp:contentStatus/>
</cp:coreProperties>
</file>